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Il mio Drive\Fontanellato\Varie 2025\"/>
    </mc:Choice>
  </mc:AlternateContent>
  <xr:revisionPtr revIDLastSave="0" documentId="13_ncr:1_{59B6631C-3C7B-4285-8E80-B1147EE1CCDA}" xr6:coauthVersionLast="47" xr6:coauthVersionMax="47" xr10:uidLastSave="{00000000-0000-0000-0000-000000000000}"/>
  <workbookProtection workbookAlgorithmName="SHA-512" workbookHashValue="LeW5OwwReHX4YVsqgnxrf5nFmyZIpQEwPqJsnkB4MiTdABoQLz+asLPhJU6DLDz6lfARtT5S3krfhQlVIbF9GQ==" workbookSaltValue="HDgc+wI3lj1po/VYKbbzEw==" workbookSpinCount="100000" lockStructure="1"/>
  <bookViews>
    <workbookView xWindow="-108" yWindow="-108" windowWidth="23256" windowHeight="13896" activeTab="1" xr2:uid="{00000000-000D-0000-FFFF-FFFF00000000}"/>
  </bookViews>
  <sheets>
    <sheet name="NIDO - TEMPO PIENO e PASTO" sheetId="12" r:id="rId1"/>
    <sheet name="NIDO - TEMPO PARZIALE e PASTO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2" l="1"/>
  <c r="C18" i="12"/>
  <c r="C19" i="12"/>
  <c r="C16" i="12"/>
  <c r="I18" i="12"/>
  <c r="I19" i="12"/>
  <c r="I16" i="12"/>
  <c r="I16" i="15"/>
  <c r="I17" i="15"/>
  <c r="I14" i="15"/>
  <c r="K3" i="15"/>
  <c r="C7" i="15"/>
  <c r="C8" i="15" s="1"/>
  <c r="E3" i="15"/>
  <c r="E3" i="12"/>
  <c r="K3" i="12"/>
  <c r="H15" i="15" l="1"/>
  <c r="I15" i="15" s="1"/>
  <c r="L15" i="15" s="1"/>
  <c r="H30" i="15" s="1"/>
  <c r="H17" i="12"/>
  <c r="I17" i="12" s="1"/>
  <c r="L17" i="12" s="1"/>
  <c r="H31" i="12" s="1"/>
  <c r="C6" i="15"/>
  <c r="C5" i="15"/>
  <c r="J5" i="15"/>
  <c r="K5" i="15"/>
  <c r="D6" i="15"/>
  <c r="E6" i="15" s="1"/>
  <c r="J6" i="15"/>
  <c r="K6" i="15"/>
  <c r="D7" i="15"/>
  <c r="E7" i="15" s="1"/>
  <c r="J7" i="15"/>
  <c r="K7" i="15"/>
  <c r="D8" i="15"/>
  <c r="L14" i="15"/>
  <c r="L16" i="15"/>
  <c r="C17" i="15"/>
  <c r="F17" i="15" s="1"/>
  <c r="L17" i="15"/>
  <c r="L18" i="12"/>
  <c r="F19" i="12"/>
  <c r="L19" i="12"/>
  <c r="L16" i="12"/>
  <c r="F16" i="12"/>
  <c r="F18" i="12"/>
  <c r="F17" i="12"/>
  <c r="H30" i="12" s="1"/>
  <c r="D5" i="12"/>
  <c r="J6" i="12"/>
  <c r="J7" i="12"/>
  <c r="K6" i="12"/>
  <c r="K7" i="12"/>
  <c r="K5" i="12"/>
  <c r="D6" i="12"/>
  <c r="E6" i="12" s="1"/>
  <c r="D7" i="12"/>
  <c r="E7" i="12" s="1"/>
  <c r="E5" i="12"/>
  <c r="J5" i="12"/>
  <c r="D8" i="12"/>
  <c r="E8" i="12" s="1"/>
  <c r="C16" i="15" l="1"/>
  <c r="F16" i="15" s="1"/>
  <c r="C15" i="15"/>
  <c r="F15" i="15" s="1"/>
  <c r="H29" i="15" s="1"/>
  <c r="C14" i="15"/>
  <c r="F14" i="15" s="1"/>
  <c r="D5" i="15"/>
  <c r="E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dott. Ugo Giudice</author>
  </authors>
  <commentList>
    <comment ref="E3" authorId="0" shapeId="0" xr:uid="{00000000-0006-0000-0000-000001000000}">
      <text>
        <r>
          <rPr>
            <sz val="8"/>
            <color indexed="81"/>
            <rFont val="Tahoma"/>
            <family val="2"/>
          </rPr>
          <t>INTRODURRE IL COSTO UNITARIO DELLA PRESTAZIONE CUI SI INTENDE RAPPORTARE LA TARIFFA</t>
        </r>
      </text>
    </comment>
    <comment ref="K3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INTRODURRE IL COSTO UNITARIO DELLA PRESTAZIONE CUI SI INTENDE RAPPORTARE LA TARIFFA
</t>
        </r>
      </text>
    </comment>
    <comment ref="B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dott. Ugo Giudice:</t>
        </r>
        <r>
          <rPr>
            <sz val="8"/>
            <color indexed="81"/>
            <rFont val="Tahoma"/>
            <family val="2"/>
          </rPr>
          <t xml:space="preserve">
INTRORRE IMPORTI ISEE MASSIMO E MINIMO ENTRO I QUALI FAR SVILUPPARE LA PROGRESSIONE DELLA TARIFFA
</t>
        </r>
      </text>
    </comment>
    <comment ref="C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dott. Ugo Giudice:</t>
        </r>
        <r>
          <rPr>
            <sz val="8"/>
            <color indexed="81"/>
            <rFont val="Tahoma"/>
            <family val="2"/>
          </rPr>
          <t xml:space="preserve">
INTRODURRE LE TARIFFE MINIMA E MASSIMA CHE SI RITENGONO DI PRATICARE
</t>
        </r>
      </text>
    </comment>
    <comment ref="H4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INTRORRE IMPORTI ISEE MASSIMO E MINIMO ENTRO I QUALI FAR SVILUPPARE LA PROGRESSIONE DELLA TARIFFA
</t>
        </r>
      </text>
    </comment>
    <comment ref="I4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INTRODURRE LE TARIFFE MINIMA E MASSIMA CHE SI RITENGONO DI PRATICARE
</t>
        </r>
      </text>
    </comment>
    <comment ref="C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dott. Ugo Giudice:</t>
        </r>
        <r>
          <rPr>
            <sz val="8"/>
            <color indexed="81"/>
            <rFont val="Tahoma"/>
            <family val="2"/>
          </rPr>
          <t xml:space="preserve">
INTRODURRE LA TARIFFA PIENA CHE SI RITIENE DI APPLICARE OLTRE LA SOGLIA ISEE MASSIMA</t>
        </r>
      </text>
    </comment>
    <comment ref="I7" authorId="0" shapeId="0" xr:uid="{00000000-0006-0000-0000-000008000000}">
      <text>
        <r>
          <rPr>
            <sz val="8"/>
            <color indexed="81"/>
            <rFont val="Tahoma"/>
            <family val="2"/>
          </rPr>
          <t>INTRODURRE LA TARIFFA PIENA CHE SI RITIENE DI APPLICARE OLTRE LA SOGLIA ISEE MASSIMA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dott. Ugo Giudice</author>
  </authors>
  <commentList>
    <comment ref="E3" authorId="0" shapeId="0" xr:uid="{00000000-0006-0000-0100-000001000000}">
      <text>
        <r>
          <rPr>
            <sz val="8"/>
            <color indexed="81"/>
            <rFont val="Tahoma"/>
            <family val="2"/>
          </rPr>
          <t>INTRODURRE IL COSTO UNITARIO DELLA PRESTAZIONE CUI SI INTENDE RAPPORTARE LA TARIFFA</t>
        </r>
      </text>
    </comment>
    <comment ref="K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INTRODURRE IL COSTO UNITARIO DELLA PRESTAZIONE CUI SI INTENDE RAPPORTARE LA TARIFFA
</t>
        </r>
      </text>
    </comment>
    <comment ref="B4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INTRODURRE IMPORTI ISEE MASSIMO E MINIMO ENTRO I QUALI FAR SVILUPPARE LA PROGRESSIONE DELLA TARIFFA
</t>
        </r>
      </text>
    </comment>
    <comment ref="C4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INTRODURRE LE TARIFFE MINIMA E MASSIMA CHE SI RITENGONO DI PRATICARE
</t>
        </r>
      </text>
    </comment>
    <comment ref="H4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INTRODURRE IMPORTI ISEE MASSIMO E MINIMO ENTRO I QUALI FAR SVILUPPARE LA PROGRESSIONE DELLA TARIFFA
</t>
        </r>
      </text>
    </comment>
    <comment ref="I4" authorId="0" shapeId="0" xr:uid="{00000000-0006-0000-0100-000006000000}">
      <text>
        <r>
          <rPr>
            <sz val="8"/>
            <color indexed="81"/>
            <rFont val="Tahoma"/>
            <family val="2"/>
          </rPr>
          <t xml:space="preserve">INTRODURRE LE TARIFFE MINIMA E MASSIMA CHE SI RITENGONO DI PRATICARE
</t>
        </r>
      </text>
    </comment>
    <comment ref="C7" authorId="0" shapeId="0" xr:uid="{00000000-0006-0000-0100-000007000000}">
      <text>
        <r>
          <rPr>
            <sz val="8"/>
            <color indexed="81"/>
            <rFont val="Tahoma"/>
            <family val="2"/>
          </rPr>
          <t>INTRODURRE LA TARIFFA PIENA CHE SI RITIENE DI APPLICARE OLTRE LA SOGLIA ISEE MASSIMA</t>
        </r>
      </text>
    </comment>
    <comment ref="I7" authorId="0" shapeId="0" xr:uid="{00000000-0006-0000-0100-000008000000}">
      <text>
        <r>
          <rPr>
            <sz val="8"/>
            <color indexed="81"/>
            <rFont val="Tahoma"/>
            <family val="2"/>
          </rPr>
          <t>INTRODURRE LA TARIFFA PIENA CHE SI RITIENE DI APPLICARE OLTRE LA SOGLIA ISEE MASSIMA</t>
        </r>
      </text>
    </comment>
    <comment ref="B14" authorId="0" shapeId="0" xr:uid="{00000000-0006-0000-0100-000009000000}">
      <text>
        <r>
          <rPr>
            <sz val="8"/>
            <color indexed="81"/>
            <rFont val="Tahoma"/>
            <family val="2"/>
          </rPr>
          <t xml:space="preserve">INSERISCI UN REDDITO PER VERIFICARE IL CALCOLO
</t>
        </r>
      </text>
    </comment>
    <comment ref="H14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dott. Ugo Giudice:</t>
        </r>
        <r>
          <rPr>
            <sz val="8"/>
            <color indexed="81"/>
            <rFont val="Tahoma"/>
            <family val="2"/>
          </rPr>
          <t xml:space="preserve">
INSERISCI UN REDDITO PER VERIFICARE IL CALCOLO
</t>
        </r>
      </text>
    </comment>
    <comment ref="B16" authorId="0" shapeId="0" xr:uid="{00000000-0006-0000-0100-00000B000000}">
      <text>
        <r>
          <rPr>
            <sz val="8"/>
            <color indexed="81"/>
            <rFont val="Tahoma"/>
            <family val="2"/>
          </rPr>
          <t xml:space="preserve">INSERISCI UN REDDITO PER VERIFICARE IL CALCOLO
</t>
        </r>
      </text>
    </comment>
    <comment ref="H16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dott. Ugo Giudice:</t>
        </r>
        <r>
          <rPr>
            <sz val="8"/>
            <color indexed="81"/>
            <rFont val="Tahoma"/>
            <family val="2"/>
          </rPr>
          <t xml:space="preserve">
INSERISCI UN REDDITO PER VERIFICARE IL CALCOLO
</t>
        </r>
      </text>
    </comment>
    <comment ref="B17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INSERISCI UN REDDITO PER VERIFICARE IL CALCOLO
</t>
        </r>
      </text>
    </comment>
    <comment ref="H17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dott. Ugo Giudice:</t>
        </r>
        <r>
          <rPr>
            <sz val="8"/>
            <color indexed="81"/>
            <rFont val="Tahoma"/>
            <family val="2"/>
          </rPr>
          <t xml:space="preserve">
INSERISCI UN REDDITO PER VERIFICARE IL CALCOLO
</t>
        </r>
      </text>
    </comment>
  </commentList>
</comments>
</file>

<file path=xl/sharedStrings.xml><?xml version="1.0" encoding="utf-8"?>
<sst xmlns="http://schemas.openxmlformats.org/spreadsheetml/2006/main" count="101" uniqueCount="31">
  <si>
    <t>MASSIMA</t>
  </si>
  <si>
    <t>MINIMA</t>
  </si>
  <si>
    <t>COSTO PRESTAZIONE</t>
  </si>
  <si>
    <t>OLTRE</t>
  </si>
  <si>
    <t>INDICATORE ISEE</t>
  </si>
  <si>
    <t>TARIFFE</t>
  </si>
  <si>
    <t xml:space="preserve">NON MODIFICARE MAI LA CELLA EVIDENZIATA IN GIALLO PERCHE' </t>
  </si>
  <si>
    <t>% copertura</t>
  </si>
  <si>
    <t>TARIFFA PASTO GIORNALIERO</t>
  </si>
  <si>
    <t>NON RESIDENTI</t>
  </si>
  <si>
    <t>NETTO IVA</t>
  </si>
  <si>
    <t>TOT.</t>
  </si>
  <si>
    <t>Imponibile oltre IVA</t>
  </si>
  <si>
    <t>tariffe al netto dell'iva</t>
  </si>
  <si>
    <t>tot. Con IVA</t>
  </si>
  <si>
    <t>AGGIUNGERE IVA 4%</t>
  </si>
  <si>
    <t>PIENA</t>
  </si>
  <si>
    <t>NON CORREGGERE FORMULA: Risultato inserendo il reddito</t>
  </si>
  <si>
    <t>INSERIRE IL VALORE ISEE</t>
  </si>
  <si>
    <t>CONTIENE LA FORMULETTA CHE DOVRAI SVILUPPARE</t>
  </si>
  <si>
    <t>TARIFFA MENSILE SERVIZIO TEMPO PIENO</t>
  </si>
  <si>
    <t>TARIFFA MENSILE SERVIZIO TEMPO PARZIALE</t>
  </si>
  <si>
    <t>RIDUZIONE 35 %</t>
  </si>
  <si>
    <t>COSTI DAL 1/9/2015 + ADEG. ISTAT</t>
  </si>
  <si>
    <t>=piena (no maggioraz.)</t>
  </si>
  <si>
    <t>= piena (NO maggioraz.)</t>
  </si>
  <si>
    <t>tariffe in vigore dal 1.1.2016 approvate con del. GC. N. 11 Del 4/2/16</t>
  </si>
  <si>
    <t>RETTA</t>
  </si>
  <si>
    <t>PASTO</t>
  </si>
  <si>
    <t>INSERIRE IL VALORE DEL PROPRIO ISEE NELLA CASELLA GIALLA. LA VOSTRA TARIFFA RISULTA PARI A:</t>
  </si>
  <si>
    <t xml:space="preserve">INSERIRE IL VALORE DEL PROPRIO ISEE NELLA CASELLA GIALLA . LA VOSTRA TARIFFA RISULTA PARI A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</si>
</sst>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.0%"/>
  </numFmts>
  <fonts count="20" x14ac:knownFonts="1">
    <font>
      <sz val="9"/>
      <name val="Tahoma"/>
    </font>
    <font>
      <sz val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3"/>
      <name val="Tahoma"/>
      <family val="2"/>
    </font>
    <font>
      <b/>
      <sz val="9"/>
      <color indexed="12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b/>
      <sz val="14"/>
      <name val="Tahoma"/>
      <family val="2"/>
    </font>
    <font>
      <b/>
      <sz val="14"/>
      <color indexed="12"/>
      <name val="Tahoma"/>
      <family val="2"/>
    </font>
    <font>
      <b/>
      <sz val="12"/>
      <color rgb="FFFF0000"/>
      <name val="Tahoma"/>
      <family val="2"/>
    </font>
    <font>
      <sz val="9"/>
      <name val="Tahoma"/>
    </font>
    <font>
      <sz val="12"/>
      <name val="Tahoma"/>
      <family val="2"/>
    </font>
    <font>
      <b/>
      <sz val="12"/>
      <color rgb="FF0000FF"/>
      <name val="Tahoma"/>
      <family val="2"/>
    </font>
    <font>
      <b/>
      <sz val="16"/>
      <name val="Tahoma"/>
      <family val="2"/>
    </font>
    <font>
      <b/>
      <sz val="18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10">
    <xf numFmtId="0" fontId="0" fillId="0" borderId="0" xfId="0"/>
    <xf numFmtId="164" fontId="2" fillId="0" borderId="2" xfId="1" applyFont="1" applyBorder="1" applyAlignment="1">
      <alignment horizontal="center"/>
    </xf>
    <xf numFmtId="165" fontId="0" fillId="0" borderId="4" xfId="2" applyNumberFormat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2" fillId="0" borderId="7" xfId="1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2" fillId="0" borderId="6" xfId="1" applyFont="1" applyBorder="1" applyAlignment="1">
      <alignment horizontal="center"/>
    </xf>
    <xf numFmtId="164" fontId="2" fillId="0" borderId="2" xfId="1" applyFont="1" applyFill="1" applyBorder="1"/>
    <xf numFmtId="0" fontId="6" fillId="0" borderId="2" xfId="0" applyFont="1" applyBorder="1"/>
    <xf numFmtId="0" fontId="0" fillId="0" borderId="2" xfId="0" applyBorder="1"/>
    <xf numFmtId="164" fontId="6" fillId="0" borderId="2" xfId="0" applyNumberFormat="1" applyFont="1" applyBorder="1"/>
    <xf numFmtId="164" fontId="2" fillId="0" borderId="9" xfId="1" applyFont="1" applyFill="1" applyBorder="1" applyAlignment="1">
      <alignment horizontal="center"/>
    </xf>
    <xf numFmtId="164" fontId="6" fillId="0" borderId="0" xfId="0" applyNumberFormat="1" applyFont="1"/>
    <xf numFmtId="9" fontId="2" fillId="0" borderId="2" xfId="0" applyNumberFormat="1" applyFont="1" applyBorder="1" applyAlignment="1">
      <alignment horizontal="left"/>
    </xf>
    <xf numFmtId="165" fontId="0" fillId="0" borderId="6" xfId="2" applyNumberFormat="1" applyFont="1" applyFill="1" applyBorder="1" applyAlignment="1">
      <alignment horizontal="center"/>
    </xf>
    <xf numFmtId="165" fontId="0" fillId="0" borderId="8" xfId="2" applyNumberFormat="1" applyFont="1" applyFill="1" applyBorder="1" applyAlignment="1">
      <alignment horizontal="center"/>
    </xf>
    <xf numFmtId="164" fontId="1" fillId="0" borderId="4" xfId="1" applyFill="1" applyBorder="1" applyAlignment="1">
      <alignment horizontal="center"/>
    </xf>
    <xf numFmtId="164" fontId="1" fillId="0" borderId="4" xfId="1" applyBorder="1" applyAlignment="1">
      <alignment horizontal="center"/>
    </xf>
    <xf numFmtId="164" fontId="1" fillId="0" borderId="6" xfId="1" applyBorder="1" applyAlignment="1">
      <alignment horizontal="center"/>
    </xf>
    <xf numFmtId="165" fontId="1" fillId="0" borderId="4" xfId="2" applyNumberFormat="1" applyFill="1" applyBorder="1" applyAlignment="1">
      <alignment horizontal="center"/>
    </xf>
    <xf numFmtId="165" fontId="1" fillId="0" borderId="6" xfId="2" applyNumberFormat="1" applyFill="1" applyBorder="1" applyAlignment="1">
      <alignment horizontal="center"/>
    </xf>
    <xf numFmtId="164" fontId="1" fillId="0" borderId="5" xfId="1" applyBorder="1" applyAlignment="1">
      <alignment horizontal="center"/>
    </xf>
    <xf numFmtId="164" fontId="1" fillId="0" borderId="8" xfId="1" applyBorder="1" applyAlignment="1">
      <alignment horizontal="center"/>
    </xf>
    <xf numFmtId="165" fontId="1" fillId="0" borderId="8" xfId="2" applyNumberForma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2" xfId="1" applyBorder="1" applyAlignment="1">
      <alignment horizontal="center"/>
    </xf>
    <xf numFmtId="164" fontId="1" fillId="0" borderId="0" xfId="1"/>
    <xf numFmtId="164" fontId="1" fillId="3" borderId="0" xfId="1" applyFont="1" applyFill="1"/>
    <xf numFmtId="164" fontId="1" fillId="3" borderId="0" xfId="1" applyFill="1"/>
    <xf numFmtId="0" fontId="7" fillId="2" borderId="0" xfId="0" applyFont="1" applyFill="1"/>
    <xf numFmtId="164" fontId="7" fillId="2" borderId="5" xfId="1" applyFont="1" applyFill="1" applyBorder="1" applyAlignment="1">
      <alignment horizontal="center"/>
    </xf>
    <xf numFmtId="164" fontId="7" fillId="2" borderId="0" xfId="1" applyFont="1" applyFill="1" applyBorder="1" applyAlignment="1">
      <alignment horizontal="center"/>
    </xf>
    <xf numFmtId="0" fontId="2" fillId="5" borderId="3" xfId="0" applyFont="1" applyFill="1" applyBorder="1"/>
    <xf numFmtId="0" fontId="0" fillId="5" borderId="1" xfId="0" applyFill="1" applyBorder="1"/>
    <xf numFmtId="164" fontId="2" fillId="5" borderId="5" xfId="1" applyFont="1" applyFill="1" applyBorder="1" applyAlignment="1">
      <alignment horizontal="center"/>
    </xf>
    <xf numFmtId="164" fontId="2" fillId="5" borderId="0" xfId="1" applyFont="1" applyFill="1" applyBorder="1" applyAlignment="1">
      <alignment horizontal="center"/>
    </xf>
    <xf numFmtId="164" fontId="2" fillId="4" borderId="9" xfId="1" applyFont="1" applyFill="1" applyBorder="1" applyAlignment="1">
      <alignment horizontal="center"/>
    </xf>
    <xf numFmtId="164" fontId="0" fillId="4" borderId="0" xfId="0" applyNumberFormat="1" applyFill="1"/>
    <xf numFmtId="49" fontId="9" fillId="4" borderId="0" xfId="0" applyNumberFormat="1" applyFont="1" applyFill="1"/>
    <xf numFmtId="0" fontId="2" fillId="0" borderId="2" xfId="0" applyFont="1" applyBorder="1" applyAlignment="1">
      <alignment vertical="distributed"/>
    </xf>
    <xf numFmtId="164" fontId="1" fillId="0" borderId="0" xfId="1" applyFont="1" applyFill="1"/>
    <xf numFmtId="164" fontId="1" fillId="0" borderId="0" xfId="1" applyFill="1"/>
    <xf numFmtId="0" fontId="2" fillId="0" borderId="0" xfId="0" applyFont="1"/>
    <xf numFmtId="164" fontId="2" fillId="0" borderId="0" xfId="1" applyFont="1" applyFill="1" applyAlignment="1">
      <alignment horizontal="left"/>
    </xf>
    <xf numFmtId="164" fontId="2" fillId="0" borderId="0" xfId="0" applyNumberFormat="1" applyFont="1"/>
    <xf numFmtId="0" fontId="9" fillId="0" borderId="0" xfId="0" applyFont="1"/>
    <xf numFmtId="0" fontId="8" fillId="0" borderId="0" xfId="0" applyFont="1"/>
    <xf numFmtId="164" fontId="8" fillId="0" borderId="0" xfId="1" applyFont="1" applyFill="1"/>
    <xf numFmtId="0" fontId="12" fillId="0" borderId="0" xfId="0" applyFont="1"/>
    <xf numFmtId="164" fontId="14" fillId="0" borderId="0" xfId="1" applyFont="1" applyFill="1"/>
    <xf numFmtId="0" fontId="14" fillId="0" borderId="0" xfId="0" applyFont="1"/>
    <xf numFmtId="164" fontId="14" fillId="0" borderId="21" xfId="1" applyFont="1" applyFill="1" applyBorder="1"/>
    <xf numFmtId="164" fontId="14" fillId="0" borderId="22" xfId="1" applyFont="1" applyFill="1" applyBorder="1"/>
    <xf numFmtId="0" fontId="14" fillId="0" borderId="23" xfId="0" applyFont="1" applyBorder="1"/>
    <xf numFmtId="0" fontId="14" fillId="0" borderId="12" xfId="0" applyFont="1" applyBorder="1"/>
    <xf numFmtId="164" fontId="14" fillId="0" borderId="13" xfId="1" applyFont="1" applyFill="1" applyBorder="1" applyAlignment="1">
      <alignment horizontal="center"/>
    </xf>
    <xf numFmtId="0" fontId="14" fillId="0" borderId="20" xfId="0" applyFont="1" applyBorder="1"/>
    <xf numFmtId="4" fontId="8" fillId="0" borderId="16" xfId="0" applyNumberFormat="1" applyFont="1" applyBorder="1" applyAlignment="1">
      <alignment horizontal="right"/>
    </xf>
    <xf numFmtId="164" fontId="14" fillId="0" borderId="24" xfId="1" applyFont="1" applyFill="1" applyBorder="1"/>
    <xf numFmtId="164" fontId="14" fillId="0" borderId="25" xfId="1" applyFont="1" applyFill="1" applyBorder="1"/>
    <xf numFmtId="0" fontId="14" fillId="0" borderId="25" xfId="0" applyFont="1" applyBorder="1"/>
    <xf numFmtId="0" fontId="14" fillId="0" borderId="14" xfId="0" applyFont="1" applyBorder="1"/>
    <xf numFmtId="164" fontId="14" fillId="0" borderId="15" xfId="1" applyFont="1" applyFill="1" applyBorder="1" applyAlignment="1">
      <alignment horizontal="center"/>
    </xf>
    <xf numFmtId="164" fontId="14" fillId="0" borderId="26" xfId="1" applyFont="1" applyFill="1" applyBorder="1"/>
    <xf numFmtId="164" fontId="14" fillId="0" borderId="27" xfId="1" applyFont="1" applyFill="1" applyBorder="1"/>
    <xf numFmtId="0" fontId="14" fillId="0" borderId="27" xfId="0" applyFont="1" applyBorder="1"/>
    <xf numFmtId="164" fontId="14" fillId="0" borderId="17" xfId="1" applyFont="1" applyFill="1" applyBorder="1" applyAlignment="1">
      <alignment horizontal="center"/>
    </xf>
    <xf numFmtId="164" fontId="14" fillId="0" borderId="18" xfId="1" applyFont="1" applyFill="1" applyBorder="1"/>
    <xf numFmtId="0" fontId="14" fillId="0" borderId="18" xfId="0" applyFont="1" applyBorder="1"/>
    <xf numFmtId="164" fontId="14" fillId="0" borderId="19" xfId="1" applyFont="1" applyFill="1" applyBorder="1" applyAlignment="1">
      <alignment horizontal="center"/>
    </xf>
    <xf numFmtId="164" fontId="14" fillId="0" borderId="11" xfId="1" applyFont="1" applyFill="1" applyBorder="1"/>
    <xf numFmtId="164" fontId="14" fillId="0" borderId="14" xfId="1" applyFont="1" applyFill="1" applyBorder="1"/>
    <xf numFmtId="164" fontId="18" fillId="0" borderId="14" xfId="1" applyFont="1" applyFill="1" applyBorder="1"/>
    <xf numFmtId="0" fontId="18" fillId="0" borderId="14" xfId="0" applyFont="1" applyBorder="1"/>
    <xf numFmtId="164" fontId="18" fillId="0" borderId="15" xfId="1" applyFont="1" applyFill="1" applyBorder="1" applyAlignment="1">
      <alignment horizontal="center"/>
    </xf>
    <xf numFmtId="0" fontId="19" fillId="0" borderId="14" xfId="0" applyFont="1" applyBorder="1"/>
    <xf numFmtId="164" fontId="16" fillId="0" borderId="0" xfId="1" applyFont="1" applyFill="1" applyAlignment="1"/>
    <xf numFmtId="164" fontId="0" fillId="0" borderId="0" xfId="0" applyNumberFormat="1"/>
    <xf numFmtId="164" fontId="16" fillId="0" borderId="0" xfId="0" applyNumberFormat="1" applyFont="1"/>
    <xf numFmtId="4" fontId="15" fillId="6" borderId="16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Border="1"/>
    <xf numFmtId="0" fontId="0" fillId="0" borderId="1" xfId="0" applyBorder="1"/>
    <xf numFmtId="164" fontId="2" fillId="0" borderId="6" xfId="1" applyFont="1" applyFill="1" applyBorder="1" applyAlignment="1">
      <alignment horizontal="center"/>
    </xf>
    <xf numFmtId="164" fontId="2" fillId="0" borderId="5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7" xfId="1" applyFont="1" applyFill="1" applyBorder="1" applyAlignment="1">
      <alignment horizontal="center"/>
    </xf>
    <xf numFmtId="164" fontId="0" fillId="0" borderId="6" xfId="1" applyFont="1" applyFill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8" xfId="1" applyFont="1" applyFill="1" applyBorder="1" applyAlignment="1">
      <alignment horizontal="center"/>
    </xf>
    <xf numFmtId="164" fontId="2" fillId="0" borderId="2" xfId="1" applyFont="1" applyFill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49" fontId="9" fillId="0" borderId="0" xfId="0" applyNumberFormat="1" applyFont="1"/>
    <xf numFmtId="164" fontId="0" fillId="0" borderId="0" xfId="1" applyFont="1" applyFill="1"/>
    <xf numFmtId="164" fontId="14" fillId="0" borderId="10" xfId="1" applyFont="1" applyFill="1" applyBorder="1"/>
    <xf numFmtId="0" fontId="14" fillId="0" borderId="11" xfId="0" applyFont="1" applyBorder="1"/>
    <xf numFmtId="164" fontId="14" fillId="0" borderId="16" xfId="1" applyFont="1" applyFill="1" applyBorder="1"/>
    <xf numFmtId="164" fontId="16" fillId="0" borderId="0" xfId="3" applyFont="1" applyFill="1"/>
    <xf numFmtId="164" fontId="14" fillId="0" borderId="28" xfId="1" applyFont="1" applyFill="1" applyBorder="1" applyAlignment="1">
      <alignment horizontal="center"/>
    </xf>
    <xf numFmtId="0" fontId="14" fillId="0" borderId="22" xfId="0" applyFont="1" applyBorder="1"/>
    <xf numFmtId="0" fontId="19" fillId="0" borderId="0" xfId="0" applyFont="1"/>
    <xf numFmtId="4" fontId="18" fillId="0" borderId="16" xfId="0" applyNumberFormat="1" applyFont="1" applyBorder="1" applyAlignment="1">
      <alignment horizontal="right"/>
    </xf>
    <xf numFmtId="4" fontId="8" fillId="6" borderId="16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distributed"/>
    </xf>
    <xf numFmtId="0" fontId="10" fillId="0" borderId="1" xfId="0" applyFont="1" applyBorder="1" applyAlignment="1">
      <alignment horizontal="center" vertical="distributed"/>
    </xf>
    <xf numFmtId="164" fontId="17" fillId="0" borderId="0" xfId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164" fontId="16" fillId="0" borderId="0" xfId="1" applyFont="1" applyFill="1" applyAlignment="1">
      <alignment horizontal="center"/>
    </xf>
    <xf numFmtId="0" fontId="11" fillId="2" borderId="3" xfId="0" applyFont="1" applyFill="1" applyBorder="1" applyAlignment="1">
      <alignment horizontal="center" vertical="distributed"/>
    </xf>
    <xf numFmtId="0" fontId="11" fillId="2" borderId="1" xfId="0" applyFont="1" applyFill="1" applyBorder="1" applyAlignment="1">
      <alignment horizontal="center" vertical="distributed"/>
    </xf>
  </cellXfs>
  <cellStyles count="4">
    <cellStyle name="Euro" xfId="1" xr:uid="{00000000-0005-0000-0000-000000000000}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00FFFF"/>
      <color rgb="FF0000FF"/>
      <color rgb="FF0000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L31"/>
  <sheetViews>
    <sheetView showGridLines="0" topLeftCell="A14" zoomScale="80" zoomScaleNormal="80" workbookViewId="0">
      <selection activeCell="B18" sqref="B18"/>
    </sheetView>
  </sheetViews>
  <sheetFormatPr defaultColWidth="9.125" defaultRowHeight="11.4" x14ac:dyDescent="0.2"/>
  <cols>
    <col min="1" max="1" width="21.875" customWidth="1"/>
    <col min="2" max="2" width="18.125" bestFit="1" customWidth="1"/>
    <col min="3" max="3" width="24.375" customWidth="1"/>
    <col min="4" max="4" width="12.75" hidden="1" customWidth="1"/>
    <col min="5" max="5" width="13.875" hidden="1" customWidth="1"/>
    <col min="6" max="6" width="15.5" customWidth="1"/>
    <col min="7" max="7" width="19" customWidth="1"/>
    <col min="8" max="8" width="20" bestFit="1" customWidth="1"/>
    <col min="9" max="9" width="28" customWidth="1"/>
    <col min="10" max="10" width="10.625" hidden="1" customWidth="1"/>
    <col min="11" max="11" width="9.25" hidden="1" customWidth="1"/>
    <col min="12" max="12" width="13.625" customWidth="1"/>
  </cols>
  <sheetData>
    <row r="1" spans="1:12" ht="17.399999999999999" hidden="1" thickBot="1" x14ac:dyDescent="0.35">
      <c r="A1" s="8" t="s">
        <v>2</v>
      </c>
      <c r="B1" s="9"/>
      <c r="C1" s="10">
        <v>1154.02</v>
      </c>
      <c r="D1" s="12"/>
      <c r="G1" s="8" t="s">
        <v>2</v>
      </c>
      <c r="H1" s="9"/>
      <c r="I1" s="10">
        <v>5.65</v>
      </c>
      <c r="J1" s="12"/>
    </row>
    <row r="2" spans="1:12" ht="12" hidden="1" thickBot="1" x14ac:dyDescent="0.25"/>
    <row r="3" spans="1:12" ht="33.75" hidden="1" customHeight="1" thickBot="1" x14ac:dyDescent="0.25">
      <c r="A3" s="103" t="s">
        <v>20</v>
      </c>
      <c r="B3" s="104"/>
      <c r="C3" s="39" t="s">
        <v>12</v>
      </c>
      <c r="D3" s="13">
        <v>0.04</v>
      </c>
      <c r="E3" s="7">
        <f>C1</f>
        <v>1154.02</v>
      </c>
      <c r="G3" s="80" t="s">
        <v>8</v>
      </c>
      <c r="H3" s="81"/>
      <c r="I3" s="39" t="s">
        <v>12</v>
      </c>
      <c r="J3" s="13">
        <v>0.04</v>
      </c>
      <c r="K3" s="7">
        <f>I1</f>
        <v>5.65</v>
      </c>
    </row>
    <row r="4" spans="1:12" ht="12" hidden="1" thickBot="1" x14ac:dyDescent="0.25">
      <c r="A4" s="3"/>
      <c r="B4" s="82" t="s">
        <v>4</v>
      </c>
      <c r="C4" s="83" t="s">
        <v>10</v>
      </c>
      <c r="D4" s="84" t="s">
        <v>11</v>
      </c>
      <c r="E4" t="s">
        <v>7</v>
      </c>
      <c r="G4" s="3"/>
      <c r="H4" s="82" t="s">
        <v>4</v>
      </c>
      <c r="I4" s="83" t="s">
        <v>5</v>
      </c>
      <c r="J4" s="84" t="s">
        <v>11</v>
      </c>
      <c r="K4" t="s">
        <v>7</v>
      </c>
    </row>
    <row r="5" spans="1:12" ht="12" hidden="1" thickBot="1" x14ac:dyDescent="0.25">
      <c r="A5" s="85" t="s">
        <v>0</v>
      </c>
      <c r="B5" s="3">
        <v>25800</v>
      </c>
      <c r="C5" s="86">
        <v>370</v>
      </c>
      <c r="D5" s="3">
        <f>C5*(1+$D$3)</f>
        <v>384.8</v>
      </c>
      <c r="E5" s="2">
        <f>D5/$E$3</f>
        <v>0.33344309457375088</v>
      </c>
      <c r="G5" s="85" t="s">
        <v>0</v>
      </c>
      <c r="H5" s="3">
        <v>25800</v>
      </c>
      <c r="I5" s="86">
        <v>5.65</v>
      </c>
      <c r="J5" s="86">
        <f>I5*(1+$J$3)</f>
        <v>5.8760000000000003</v>
      </c>
      <c r="K5" s="14">
        <f>I5/$K$3</f>
        <v>1</v>
      </c>
    </row>
    <row r="6" spans="1:12" ht="12" hidden="1" thickBot="1" x14ac:dyDescent="0.25">
      <c r="A6" s="83" t="s">
        <v>1</v>
      </c>
      <c r="B6" s="87">
        <v>6700</v>
      </c>
      <c r="C6" s="87">
        <v>110</v>
      </c>
      <c r="D6" s="88">
        <f>C6*(1+$D$3)</f>
        <v>114.4</v>
      </c>
      <c r="E6" s="2">
        <f>D6/$E$3</f>
        <v>9.9131730819223246E-2</v>
      </c>
      <c r="G6" s="83" t="s">
        <v>1</v>
      </c>
      <c r="H6" s="87">
        <v>6700</v>
      </c>
      <c r="I6" s="87">
        <v>1.55</v>
      </c>
      <c r="J6" s="88">
        <f>I6*(1+$J$3)</f>
        <v>1.6120000000000001</v>
      </c>
      <c r="K6" s="15">
        <f>I6/$K$3</f>
        <v>0.27433628318584069</v>
      </c>
    </row>
    <row r="7" spans="1:12" ht="12" hidden="1" thickBot="1" x14ac:dyDescent="0.25">
      <c r="A7" s="89" t="s">
        <v>16</v>
      </c>
      <c r="B7" s="90" t="s">
        <v>3</v>
      </c>
      <c r="C7" s="90">
        <v>400</v>
      </c>
      <c r="D7" s="86">
        <f>C7*(1+$D$3)</f>
        <v>416</v>
      </c>
      <c r="E7" s="2">
        <f>D7/$E$3</f>
        <v>0.36047902116081176</v>
      </c>
      <c r="G7" s="89" t="s">
        <v>16</v>
      </c>
      <c r="H7" s="90" t="s">
        <v>3</v>
      </c>
      <c r="I7" s="90">
        <v>5.8</v>
      </c>
      <c r="J7" s="3">
        <f>I7*(1+$J$3)</f>
        <v>6.032</v>
      </c>
      <c r="K7" s="2">
        <f>I7/$K$3</f>
        <v>1.0265486725663715</v>
      </c>
    </row>
    <row r="8" spans="1:12" hidden="1" x14ac:dyDescent="0.2">
      <c r="A8" s="11" t="s">
        <v>9</v>
      </c>
      <c r="B8" s="91" t="s">
        <v>24</v>
      </c>
      <c r="C8" s="77">
        <v>400</v>
      </c>
      <c r="D8" s="86">
        <f>C8*(1+$D$3)</f>
        <v>416</v>
      </c>
      <c r="E8" s="2">
        <f>D8/$E$3</f>
        <v>0.36047902116081176</v>
      </c>
    </row>
    <row r="9" spans="1:12" hidden="1" x14ac:dyDescent="0.2">
      <c r="A9" s="92"/>
      <c r="B9" s="92"/>
      <c r="C9" s="92"/>
      <c r="D9" s="92"/>
      <c r="G9" s="92"/>
      <c r="H9" s="92"/>
      <c r="I9" s="92"/>
      <c r="J9" s="92"/>
    </row>
    <row r="10" spans="1:12" hidden="1" x14ac:dyDescent="0.2">
      <c r="A10" s="92" t="s">
        <v>17</v>
      </c>
      <c r="B10" s="92"/>
      <c r="C10" s="92"/>
      <c r="D10" s="92"/>
      <c r="G10" s="92" t="s">
        <v>17</v>
      </c>
      <c r="H10" s="92"/>
      <c r="I10" s="92"/>
      <c r="J10" s="92"/>
    </row>
    <row r="11" spans="1:12" hidden="1" x14ac:dyDescent="0.2">
      <c r="A11" s="92"/>
      <c r="B11" s="92"/>
      <c r="C11" s="92"/>
      <c r="D11" s="92"/>
      <c r="G11" s="92"/>
      <c r="H11" s="92"/>
      <c r="I11" s="92"/>
      <c r="J11" s="92"/>
    </row>
    <row r="12" spans="1:12" hidden="1" x14ac:dyDescent="0.2">
      <c r="A12" s="92"/>
      <c r="B12" s="92"/>
      <c r="C12" s="92"/>
      <c r="D12" s="92"/>
      <c r="G12" s="92"/>
      <c r="H12" s="92"/>
      <c r="I12" s="92"/>
      <c r="J12" s="92"/>
    </row>
    <row r="13" spans="1:12" hidden="1" x14ac:dyDescent="0.2">
      <c r="A13" s="92"/>
      <c r="B13" s="92"/>
      <c r="C13" s="92"/>
      <c r="D13" s="92"/>
      <c r="G13" s="92"/>
      <c r="H13" s="92"/>
      <c r="I13" s="92"/>
      <c r="J13" s="92"/>
    </row>
    <row r="14" spans="1:12" ht="22.2" x14ac:dyDescent="0.35">
      <c r="A14" s="92"/>
      <c r="B14" s="105" t="s">
        <v>27</v>
      </c>
      <c r="C14" s="105"/>
      <c r="D14" s="105"/>
      <c r="E14" s="105"/>
      <c r="F14" s="105"/>
      <c r="H14" s="105" t="s">
        <v>28</v>
      </c>
      <c r="I14" s="105"/>
      <c r="J14" s="105"/>
      <c r="K14" s="105"/>
      <c r="L14" s="105"/>
    </row>
    <row r="15" spans="1:12" ht="15.6" thickBot="1" x14ac:dyDescent="0.3">
      <c r="A15" s="92"/>
      <c r="B15" s="49"/>
      <c r="C15" s="49" t="s">
        <v>13</v>
      </c>
      <c r="D15" s="50"/>
      <c r="E15" s="50"/>
      <c r="F15" s="50" t="s">
        <v>14</v>
      </c>
      <c r="G15" s="49"/>
      <c r="H15" s="49"/>
      <c r="I15" s="49" t="s">
        <v>13</v>
      </c>
      <c r="J15" s="50"/>
      <c r="K15" s="50"/>
      <c r="L15" s="50" t="s">
        <v>14</v>
      </c>
    </row>
    <row r="16" spans="1:12" ht="15" x14ac:dyDescent="0.25">
      <c r="B16" s="93">
        <v>6700</v>
      </c>
      <c r="C16" s="70">
        <f>IF(B16&gt;$B$5,$C$7,IF(B16&lt;$B$6,$C$6,($C$5-$C$6)*(B16-$B$5)/($B$5-$B$6)+$C$5))</f>
        <v>110</v>
      </c>
      <c r="D16" s="94" t="s">
        <v>15</v>
      </c>
      <c r="E16" s="94"/>
      <c r="F16" s="97">
        <f>C16*(1+$D$3)</f>
        <v>114.4</v>
      </c>
      <c r="G16" s="50"/>
      <c r="H16" s="51">
        <v>6700</v>
      </c>
      <c r="I16" s="52">
        <f>IF(H16&gt;$H$5,$I$7,IF(H16&lt;$H$6,$I$6,($I$5-$I$6)*(H16-$H$5)/($H$5-$H$6)+$I$5))</f>
        <v>1.5499999999999998</v>
      </c>
      <c r="J16" s="98" t="s">
        <v>15</v>
      </c>
      <c r="K16" s="94"/>
      <c r="L16" s="97">
        <f>I16*(1+$J$3)</f>
        <v>1.6119999999999999</v>
      </c>
    </row>
    <row r="17" spans="1:12" ht="15" x14ac:dyDescent="0.25">
      <c r="B17" s="101"/>
      <c r="C17" s="72">
        <f t="shared" ref="C17:C19" si="0">IF(B17&gt;$B$5,$C$7,IF(B17&lt;$B$6,$C$6,($C$5-$C$6)*(B17-$B$5)/($B$5-$B$6)+$C$5))</f>
        <v>110</v>
      </c>
      <c r="D17" s="75" t="s">
        <v>15</v>
      </c>
      <c r="E17" s="75"/>
      <c r="F17" s="74">
        <f>C17*(1+$D$3)</f>
        <v>114.4</v>
      </c>
      <c r="G17" s="99"/>
      <c r="H17" s="100">
        <f>B17</f>
        <v>0</v>
      </c>
      <c r="I17" s="72">
        <f t="shared" ref="I17:I19" si="1">IF(H17&gt;$H$5,$I$7,IF(H17&lt;$H$6,$I$6,($I$5-$I$6)*(H17-$H$5)/($H$5-$H$6)+$I$5))</f>
        <v>1.55</v>
      </c>
      <c r="J17" s="75" t="s">
        <v>15</v>
      </c>
      <c r="K17" s="73"/>
      <c r="L17" s="74">
        <f>I17*(1+$J$3)</f>
        <v>1.6120000000000001</v>
      </c>
    </row>
    <row r="18" spans="1:12" ht="15" x14ac:dyDescent="0.25">
      <c r="B18" s="95">
        <v>25800</v>
      </c>
      <c r="C18" s="71">
        <f t="shared" si="0"/>
        <v>370</v>
      </c>
      <c r="D18" s="61" t="s">
        <v>15</v>
      </c>
      <c r="E18" s="61"/>
      <c r="F18" s="62">
        <f>C18*(1+$D$3)</f>
        <v>384.8</v>
      </c>
      <c r="G18" s="50"/>
      <c r="H18" s="95">
        <v>25800</v>
      </c>
      <c r="I18" s="71">
        <f t="shared" si="1"/>
        <v>5.65</v>
      </c>
      <c r="J18" s="61" t="s">
        <v>15</v>
      </c>
      <c r="K18" s="61"/>
      <c r="L18" s="62">
        <f>I18*(1+$J$3)</f>
        <v>5.8760000000000003</v>
      </c>
    </row>
    <row r="19" spans="1:12" ht="15.6" thickBot="1" x14ac:dyDescent="0.3">
      <c r="B19" s="66" t="s">
        <v>3</v>
      </c>
      <c r="C19" s="67">
        <f t="shared" si="0"/>
        <v>400</v>
      </c>
      <c r="D19" s="68" t="s">
        <v>15</v>
      </c>
      <c r="E19" s="68"/>
      <c r="F19" s="69">
        <f>C19*(1+$D$3)</f>
        <v>416</v>
      </c>
      <c r="G19" s="50"/>
      <c r="H19" s="66" t="s">
        <v>3</v>
      </c>
      <c r="I19" s="67">
        <f t="shared" si="1"/>
        <v>5.8</v>
      </c>
      <c r="J19" s="68" t="s">
        <v>15</v>
      </c>
      <c r="K19" s="68"/>
      <c r="L19" s="69">
        <f>I19*(1+$J$3)</f>
        <v>6.032</v>
      </c>
    </row>
    <row r="21" spans="1:12" hidden="1" x14ac:dyDescent="0.2">
      <c r="A21" s="42" t="s">
        <v>6</v>
      </c>
    </row>
    <row r="22" spans="1:12" hidden="1" x14ac:dyDescent="0.2">
      <c r="A22" s="42" t="s">
        <v>19</v>
      </c>
    </row>
    <row r="23" spans="1:12" hidden="1" x14ac:dyDescent="0.2">
      <c r="A23" s="43" t="s">
        <v>18</v>
      </c>
      <c r="B23" s="44"/>
      <c r="C23" s="42"/>
      <c r="D23" s="42"/>
      <c r="E23" s="42"/>
      <c r="F23" s="42"/>
    </row>
    <row r="24" spans="1:12" ht="16.8" hidden="1" x14ac:dyDescent="0.3">
      <c r="A24" s="42"/>
      <c r="B24" s="42"/>
      <c r="C24" s="42"/>
      <c r="D24" s="12" t="s">
        <v>23</v>
      </c>
      <c r="E24" s="45"/>
      <c r="F24" s="45"/>
      <c r="G24" s="45"/>
    </row>
    <row r="25" spans="1:12" hidden="1" x14ac:dyDescent="0.2"/>
    <row r="26" spans="1:12" ht="15" hidden="1" x14ac:dyDescent="0.25">
      <c r="A26" s="46" t="s">
        <v>26</v>
      </c>
      <c r="E26" s="47"/>
      <c r="F26" s="47"/>
      <c r="G26" s="48"/>
      <c r="H26" s="45"/>
    </row>
    <row r="28" spans="1:12" x14ac:dyDescent="0.2">
      <c r="B28" s="106" t="s">
        <v>30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 ht="30.75" customHeight="1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12" ht="20.399999999999999" x14ac:dyDescent="0.35">
      <c r="F30" s="102" t="s">
        <v>27</v>
      </c>
      <c r="G30" s="102"/>
      <c r="H30" s="96">
        <f>F17</f>
        <v>114.4</v>
      </c>
    </row>
    <row r="31" spans="1:12" ht="20.399999999999999" x14ac:dyDescent="0.35">
      <c r="F31" s="102" t="s">
        <v>28</v>
      </c>
      <c r="G31" s="102"/>
      <c r="H31" s="96">
        <f>L17</f>
        <v>1.6120000000000001</v>
      </c>
    </row>
  </sheetData>
  <mergeCells count="6">
    <mergeCell ref="F31:G31"/>
    <mergeCell ref="A3:B3"/>
    <mergeCell ref="B14:F14"/>
    <mergeCell ref="H14:L14"/>
    <mergeCell ref="B28:L29"/>
    <mergeCell ref="F30:G30"/>
  </mergeCells>
  <phoneticPr fontId="3" type="noConversion"/>
  <pageMargins left="0.19685039370078741" right="0.19685039370078741" top="0.98425196850393704" bottom="0.98425196850393704" header="0.51181102362204722" footer="0.51181102362204722"/>
  <pageSetup paperSize="9" scale="56" orientation="landscape" r:id="rId1"/>
  <headerFooter alignWithMargins="0"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L30"/>
  <sheetViews>
    <sheetView showGridLines="0" tabSelected="1" topLeftCell="A12" zoomScale="80" zoomScaleNormal="80" workbookViewId="0">
      <selection activeCell="B29" sqref="B29"/>
    </sheetView>
  </sheetViews>
  <sheetFormatPr defaultRowHeight="11.4" x14ac:dyDescent="0.2"/>
  <cols>
    <col min="1" max="1" width="21.875" customWidth="1"/>
    <col min="2" max="2" width="22.5" bestFit="1" customWidth="1"/>
    <col min="3" max="3" width="24.375" customWidth="1"/>
    <col min="4" max="5" width="16.125" hidden="1" customWidth="1"/>
    <col min="6" max="7" width="16.125" customWidth="1"/>
    <col min="8" max="8" width="20" bestFit="1" customWidth="1"/>
    <col min="9" max="9" width="23.875" customWidth="1"/>
    <col min="10" max="11" width="16.125" hidden="1" customWidth="1"/>
    <col min="12" max="12" width="16.125" customWidth="1"/>
  </cols>
  <sheetData>
    <row r="1" spans="1:12" ht="17.399999999999999" hidden="1" thickBot="1" x14ac:dyDescent="0.35">
      <c r="A1" s="8" t="s">
        <v>2</v>
      </c>
      <c r="B1" s="9"/>
      <c r="C1" s="10">
        <v>1154.02</v>
      </c>
      <c r="D1" s="12"/>
      <c r="E1" s="29" t="s">
        <v>22</v>
      </c>
      <c r="G1" s="8" t="s">
        <v>2</v>
      </c>
      <c r="H1" s="9"/>
      <c r="I1" s="10">
        <v>5.65</v>
      </c>
      <c r="J1" s="12"/>
    </row>
    <row r="2" spans="1:12" ht="12" hidden="1" thickBot="1" x14ac:dyDescent="0.25"/>
    <row r="3" spans="1:12" ht="35.25" hidden="1" customHeight="1" thickBot="1" x14ac:dyDescent="0.25">
      <c r="A3" s="108" t="s">
        <v>21</v>
      </c>
      <c r="B3" s="109"/>
      <c r="C3" s="39" t="s">
        <v>12</v>
      </c>
      <c r="D3" s="13">
        <v>0.04</v>
      </c>
      <c r="E3" s="7">
        <f>C1</f>
        <v>1154.02</v>
      </c>
      <c r="G3" s="32" t="s">
        <v>8</v>
      </c>
      <c r="H3" s="33"/>
      <c r="I3" s="39" t="s">
        <v>12</v>
      </c>
      <c r="J3" s="13">
        <v>0.04</v>
      </c>
      <c r="K3" s="7">
        <f>I1</f>
        <v>5.65</v>
      </c>
    </row>
    <row r="4" spans="1:12" ht="12" hidden="1" thickBot="1" x14ac:dyDescent="0.25">
      <c r="A4" s="16"/>
      <c r="B4" s="6" t="s">
        <v>4</v>
      </c>
      <c r="C4" s="30" t="s">
        <v>10</v>
      </c>
      <c r="D4" s="31" t="s">
        <v>11</v>
      </c>
      <c r="E4" t="s">
        <v>7</v>
      </c>
      <c r="G4" s="16"/>
      <c r="H4" s="6" t="s">
        <v>4</v>
      </c>
      <c r="I4" s="34" t="s">
        <v>5</v>
      </c>
      <c r="J4" s="35" t="s">
        <v>11</v>
      </c>
      <c r="K4" t="s">
        <v>7</v>
      </c>
    </row>
    <row r="5" spans="1:12" ht="12" hidden="1" thickBot="1" x14ac:dyDescent="0.25">
      <c r="A5" s="4" t="s">
        <v>0</v>
      </c>
      <c r="B5" s="17">
        <v>25800</v>
      </c>
      <c r="C5" s="18">
        <f>370*(1-35%)</f>
        <v>240.5</v>
      </c>
      <c r="D5" s="17">
        <f>C5*(1+$D$3)</f>
        <v>250.12</v>
      </c>
      <c r="E5" s="19">
        <f>D5/$E$3</f>
        <v>0.21673801147293809</v>
      </c>
      <c r="G5" s="4" t="s">
        <v>0</v>
      </c>
      <c r="H5" s="17">
        <v>25800</v>
      </c>
      <c r="I5" s="18">
        <v>5.65</v>
      </c>
      <c r="J5" s="18">
        <f>I5*(1+$J$3)</f>
        <v>5.8760000000000003</v>
      </c>
      <c r="K5" s="20">
        <f>I5/$K$3</f>
        <v>1</v>
      </c>
    </row>
    <row r="6" spans="1:12" ht="12" hidden="1" thickBot="1" x14ac:dyDescent="0.25">
      <c r="A6" s="5" t="s">
        <v>1</v>
      </c>
      <c r="B6" s="21">
        <v>6700</v>
      </c>
      <c r="C6" s="21">
        <f>110*(1-35%)</f>
        <v>71.5</v>
      </c>
      <c r="D6" s="22">
        <f>C6*(1+$D$3)</f>
        <v>74.36</v>
      </c>
      <c r="E6" s="19">
        <f>D6/$E$3</f>
        <v>6.44356250324951E-2</v>
      </c>
      <c r="G6" s="5" t="s">
        <v>1</v>
      </c>
      <c r="H6" s="21">
        <v>6700</v>
      </c>
      <c r="I6" s="21">
        <v>1.55</v>
      </c>
      <c r="J6" s="22">
        <f>I6*(1+$J$3)</f>
        <v>1.6120000000000001</v>
      </c>
      <c r="K6" s="23">
        <f>I6/$K$3</f>
        <v>0.27433628318584069</v>
      </c>
    </row>
    <row r="7" spans="1:12" ht="12" hidden="1" thickBot="1" x14ac:dyDescent="0.25">
      <c r="A7" s="1" t="s">
        <v>16</v>
      </c>
      <c r="B7" s="24" t="s">
        <v>3</v>
      </c>
      <c r="C7" s="25">
        <f>400*(1-35%)</f>
        <v>260</v>
      </c>
      <c r="D7" s="18">
        <f>C7*(1+$D$3)</f>
        <v>270.40000000000003</v>
      </c>
      <c r="E7" s="19">
        <f>D7/$E$3</f>
        <v>0.23431136375452769</v>
      </c>
      <c r="G7" s="1" t="s">
        <v>16</v>
      </c>
      <c r="H7" s="24" t="s">
        <v>3</v>
      </c>
      <c r="I7" s="25">
        <v>5.8</v>
      </c>
      <c r="J7" s="17">
        <f>I7*(1+$J$3)</f>
        <v>6.032</v>
      </c>
      <c r="K7" s="19">
        <f>I7/$K$3</f>
        <v>1.0265486725663715</v>
      </c>
    </row>
    <row r="8" spans="1:12" hidden="1" x14ac:dyDescent="0.2">
      <c r="A8" s="36" t="s">
        <v>9</v>
      </c>
      <c r="B8" s="38" t="s">
        <v>25</v>
      </c>
      <c r="C8" s="37">
        <f>C7</f>
        <v>260</v>
      </c>
      <c r="D8" s="18">
        <f>C8*(1+$D$3)</f>
        <v>270.40000000000003</v>
      </c>
    </row>
    <row r="9" spans="1:12" hidden="1" x14ac:dyDescent="0.2">
      <c r="A9" s="26"/>
      <c r="B9" s="26"/>
      <c r="C9" s="26"/>
      <c r="D9" s="26"/>
      <c r="G9" s="26"/>
      <c r="H9" s="26"/>
      <c r="I9" s="26"/>
      <c r="J9" s="26"/>
    </row>
    <row r="10" spans="1:12" hidden="1" x14ac:dyDescent="0.2">
      <c r="A10" s="27" t="s">
        <v>17</v>
      </c>
      <c r="B10" s="28"/>
      <c r="C10" s="28"/>
      <c r="D10" s="26"/>
      <c r="G10" s="27" t="s">
        <v>17</v>
      </c>
      <c r="H10" s="28"/>
      <c r="I10" s="28"/>
      <c r="J10" s="26"/>
    </row>
    <row r="11" spans="1:12" hidden="1" x14ac:dyDescent="0.2">
      <c r="A11" s="27"/>
      <c r="B11" s="28"/>
      <c r="C11" s="28"/>
      <c r="D11" s="26"/>
      <c r="G11" s="27"/>
      <c r="H11" s="28"/>
      <c r="I11" s="28"/>
      <c r="J11" s="26"/>
    </row>
    <row r="12" spans="1:12" ht="20.399999999999999" x14ac:dyDescent="0.35">
      <c r="A12" s="40"/>
      <c r="B12" s="107" t="s">
        <v>27</v>
      </c>
      <c r="C12" s="107"/>
      <c r="D12" s="107"/>
      <c r="E12" s="107"/>
      <c r="F12" s="107"/>
      <c r="G12" s="107" t="s">
        <v>28</v>
      </c>
      <c r="H12" s="107"/>
      <c r="I12" s="107"/>
      <c r="J12" s="107"/>
      <c r="K12" s="107"/>
      <c r="L12" s="107"/>
    </row>
    <row r="13" spans="1:12" ht="15.6" thickBot="1" x14ac:dyDescent="0.3">
      <c r="A13" s="41"/>
      <c r="B13" s="49"/>
      <c r="C13" s="49" t="s">
        <v>13</v>
      </c>
      <c r="D13" s="50"/>
      <c r="E13" s="50"/>
      <c r="F13" s="50" t="s">
        <v>14</v>
      </c>
      <c r="G13" s="49"/>
      <c r="H13" s="49"/>
      <c r="I13" s="49" t="s">
        <v>13</v>
      </c>
      <c r="J13" s="50"/>
      <c r="K13" s="50"/>
      <c r="L13" s="50" t="s">
        <v>14</v>
      </c>
    </row>
    <row r="14" spans="1:12" ht="15" x14ac:dyDescent="0.25">
      <c r="B14" s="51">
        <v>6700</v>
      </c>
      <c r="C14" s="52">
        <f>IF(B14&gt;$B$5,$C$7,IF(B14&lt;$B$6,$C$6,($C$5-$C$6)*(B14-$B$5)/($B$5-$B$6)+$C$5))</f>
        <v>71.5</v>
      </c>
      <c r="D14" s="53" t="s">
        <v>15</v>
      </c>
      <c r="E14" s="54"/>
      <c r="F14" s="55">
        <f>C14*(1+$D$3)</f>
        <v>74.36</v>
      </c>
      <c r="G14" s="50"/>
      <c r="H14" s="51">
        <v>6700</v>
      </c>
      <c r="I14" s="52">
        <f>IF(H14&gt;$H$5,$I$7,IF(H14&lt;$H$6,$I$6,($I$5-$I$6)*(H14-$H$5)/($H$5-$H$6)+$I$5))</f>
        <v>1.5499999999999998</v>
      </c>
      <c r="J14" s="53" t="s">
        <v>15</v>
      </c>
      <c r="K14" s="54"/>
      <c r="L14" s="55">
        <f>I14*(1+$J$3)</f>
        <v>1.6119999999999999</v>
      </c>
    </row>
    <row r="15" spans="1:12" ht="15" x14ac:dyDescent="0.25">
      <c r="B15" s="79"/>
      <c r="C15" s="72">
        <f t="shared" ref="C15:C16" si="0">IF(B15&gt;$B$5,$C$7,IF(B15&lt;$B$6,$C$6,($C$5-$C$6)*(B15-$B$5)/($B$5-$B$6)+$C$5))</f>
        <v>71.5</v>
      </c>
      <c r="D15" s="73" t="s">
        <v>15</v>
      </c>
      <c r="E15" s="73"/>
      <c r="F15" s="74">
        <f>C15*(1+$D$3)</f>
        <v>74.36</v>
      </c>
      <c r="G15" s="56"/>
      <c r="H15" s="57">
        <f>B15</f>
        <v>0</v>
      </c>
      <c r="I15" s="72">
        <f t="shared" ref="I15:I17" si="1">IF(H15&gt;$H$5,$I$7,IF(H15&lt;$H$6,$I$6,($I$5-$I$6)*(H15-$H$5)/($H$5-$H$6)+$I$5))</f>
        <v>1.55</v>
      </c>
      <c r="J15" s="75" t="s">
        <v>15</v>
      </c>
      <c r="K15" s="73"/>
      <c r="L15" s="74">
        <f>I15*(1+$J$3)</f>
        <v>1.6120000000000001</v>
      </c>
    </row>
    <row r="16" spans="1:12" ht="15" x14ac:dyDescent="0.25">
      <c r="B16" s="58">
        <v>25800</v>
      </c>
      <c r="C16" s="59">
        <f t="shared" si="0"/>
        <v>240.5</v>
      </c>
      <c r="D16" s="60" t="s">
        <v>15</v>
      </c>
      <c r="E16" s="61"/>
      <c r="F16" s="62">
        <f>C16*(1+$D$3)</f>
        <v>250.12</v>
      </c>
      <c r="G16" s="50"/>
      <c r="H16" s="63">
        <v>25800</v>
      </c>
      <c r="I16" s="64">
        <f t="shared" si="1"/>
        <v>5.65</v>
      </c>
      <c r="J16" s="65" t="s">
        <v>15</v>
      </c>
      <c r="K16" s="61"/>
      <c r="L16" s="62">
        <f>I16*(1+$J$3)</f>
        <v>5.8760000000000003</v>
      </c>
    </row>
    <row r="17" spans="1:12" ht="15.6" thickBot="1" x14ac:dyDescent="0.3">
      <c r="B17" s="66" t="s">
        <v>3</v>
      </c>
      <c r="C17" s="67">
        <f>IF(B17&gt;B5,C7,IF(B17&lt;B6,C6,(C5-C6)*(B17-B5)/(B5-B6)+C5))</f>
        <v>260</v>
      </c>
      <c r="D17" s="68" t="s">
        <v>15</v>
      </c>
      <c r="E17" s="68"/>
      <c r="F17" s="69">
        <f>C17*(1+$D$3)</f>
        <v>270.40000000000003</v>
      </c>
      <c r="G17" s="50"/>
      <c r="H17" s="66" t="s">
        <v>3</v>
      </c>
      <c r="I17" s="67">
        <f t="shared" si="1"/>
        <v>5.8</v>
      </c>
      <c r="J17" s="68" t="s">
        <v>15</v>
      </c>
      <c r="K17" s="68"/>
      <c r="L17" s="69">
        <f>I17*(1+$J$3)</f>
        <v>6.032</v>
      </c>
    </row>
    <row r="19" spans="1:12" hidden="1" x14ac:dyDescent="0.2">
      <c r="A19" s="42" t="s">
        <v>6</v>
      </c>
    </row>
    <row r="20" spans="1:12" hidden="1" x14ac:dyDescent="0.2">
      <c r="A20" s="42" t="s">
        <v>19</v>
      </c>
    </row>
    <row r="21" spans="1:12" hidden="1" x14ac:dyDescent="0.2">
      <c r="A21" s="43" t="s">
        <v>18</v>
      </c>
      <c r="B21" s="44"/>
      <c r="C21" s="42"/>
      <c r="D21" s="42"/>
      <c r="E21" s="42"/>
      <c r="F21" s="42"/>
    </row>
    <row r="22" spans="1:12" hidden="1" x14ac:dyDescent="0.2"/>
    <row r="23" spans="1:12" ht="16.8" hidden="1" x14ac:dyDescent="0.3">
      <c r="A23" s="42"/>
      <c r="B23" s="42"/>
      <c r="C23" s="42"/>
      <c r="D23" s="12" t="s">
        <v>23</v>
      </c>
      <c r="E23" s="45"/>
      <c r="F23" s="45"/>
      <c r="G23" s="45"/>
    </row>
    <row r="24" spans="1:12" hidden="1" x14ac:dyDescent="0.2"/>
    <row r="25" spans="1:12" ht="15" hidden="1" x14ac:dyDescent="0.25">
      <c r="A25" s="46" t="s">
        <v>26</v>
      </c>
      <c r="E25" s="47"/>
      <c r="F25" s="47"/>
      <c r="G25" s="48"/>
      <c r="H25" s="45"/>
    </row>
    <row r="27" spans="1:12" ht="14.25" customHeight="1" x14ac:dyDescent="0.2">
      <c r="B27" s="106" t="s">
        <v>29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 ht="31.5" customHeight="1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 ht="20.399999999999999" x14ac:dyDescent="0.35">
      <c r="F29" s="107" t="s">
        <v>27</v>
      </c>
      <c r="G29" s="107"/>
      <c r="H29" s="76">
        <f>F15</f>
        <v>74.36</v>
      </c>
      <c r="I29" s="76"/>
      <c r="J29" s="76"/>
    </row>
    <row r="30" spans="1:12" ht="20.399999999999999" x14ac:dyDescent="0.35">
      <c r="F30" s="107" t="s">
        <v>28</v>
      </c>
      <c r="G30" s="107"/>
      <c r="H30" s="78">
        <f>L15</f>
        <v>1.6120000000000001</v>
      </c>
    </row>
  </sheetData>
  <mergeCells count="6">
    <mergeCell ref="F29:G29"/>
    <mergeCell ref="F30:G30"/>
    <mergeCell ref="A3:B3"/>
    <mergeCell ref="B12:F12"/>
    <mergeCell ref="G12:L12"/>
    <mergeCell ref="B27:L28"/>
  </mergeCells>
  <phoneticPr fontId="3" type="noConversion"/>
  <pageMargins left="0.19685039370078741" right="0.19685039370078741" top="0.98425196850393704" bottom="0.98425196850393704" header="0.51181102362204722" footer="0.51181102362204722"/>
  <pageSetup paperSize="9" scale="56" orientation="landscape" r:id="rId1"/>
  <headerFooter alignWithMargins="0">
    <oddFooter>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NIDO - TEMPO PIENO e PASTO</vt:lpstr>
      <vt:lpstr>NIDO - TEMPO PARZIALE e PASTO</vt:lpstr>
    </vt:vector>
  </TitlesOfParts>
  <Company>Comune di Trecasali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 Giudice</dc:creator>
  <cp:lastModifiedBy>Giacomo Magnanini</cp:lastModifiedBy>
  <cp:lastPrinted>2015-04-04T09:43:45Z</cp:lastPrinted>
  <dcterms:created xsi:type="dcterms:W3CDTF">2005-06-21T08:22:59Z</dcterms:created>
  <dcterms:modified xsi:type="dcterms:W3CDTF">2025-10-24T17:27:36Z</dcterms:modified>
</cp:coreProperties>
</file>