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defaultThemeVersion="124226"/>
  <bookViews>
    <workbookView xWindow="11610" yWindow="-15" windowWidth="11445" windowHeight="9705" tabRatio="706" firstSheet="19" activeTab="23"/>
  </bookViews>
  <sheets>
    <sheet name="Schema Generale" sheetId="1" r:id="rId1"/>
    <sheet name="Organizzazione" sheetId="2" r:id="rId2"/>
    <sheet name="Caratteristiche" sheetId="3" r:id="rId3"/>
    <sheet name="Economico Patrimoniale" sheetId="4" r:id="rId4"/>
    <sheet name="Missione programma processo" sheetId="5" r:id="rId5"/>
    <sheet name="ELENCO OBIETTIVI " sheetId="61" r:id="rId6"/>
    <sheet name="1 Anticorruzione " sheetId="62" r:id="rId7"/>
    <sheet name="2  - REGISTRO SEGNALAZ" sheetId="64" r:id="rId8"/>
    <sheet name="3 - SEGR PROGETTI SCUOLA LAV " sheetId="65" r:id="rId9"/>
    <sheet name="4 - TIROCINI" sheetId="67" r:id="rId10"/>
    <sheet name="5. A.N.P.R." sheetId="69" r:id="rId11"/>
    <sheet name="6. FATTURAZIONE ELETTRONICA" sheetId="92" r:id="rId12"/>
    <sheet name="7 RAG.Comun.PIATT.CREDITI" sheetId="72" r:id="rId13"/>
    <sheet name="8 RAG.BANCA DATI IMU-TASI " sheetId="82" r:id="rId14"/>
    <sheet name="9. ARCHIVIO PRATICHE EDILIZIE" sheetId="84" r:id="rId15"/>
    <sheet name="10 UTC AUDIO VIDEO CC" sheetId="85" r:id="rId16"/>
    <sheet name="11 UTC Opere pubbliche" sheetId="86" r:id="rId17"/>
    <sheet name="12 UTC ROTONDA" sheetId="93" r:id="rId18"/>
    <sheet name="13 VIGILI PATTUGLIA DECORO" sheetId="88" r:id="rId19"/>
    <sheet name="14 VIGILI FORMAZ. NELLE SCUOLE" sheetId="89" r:id="rId20"/>
    <sheet name="15 VIGILI DIVIETI SOSTA" sheetId="94" r:id="rId21"/>
    <sheet name="16 VIGILI DIVIETO SOSTA SPAZZAM" sheetId="95" r:id="rId22"/>
    <sheet name="17 TRASVERSALE POTENZ. INFORM " sheetId="81" r:id="rId23"/>
    <sheet name="18 TRASV. COLLABORAZIONE EVENTI" sheetId="80" r:id="rId24"/>
  </sheets>
  <externalReferences>
    <externalReference r:id="rId25"/>
  </externalReferences>
  <definedNames>
    <definedName name="_xlnm._FilterDatabase" localSheetId="0" hidden="1">'Schema Generale'!#REF!</definedName>
    <definedName name="area">[1]db1!$B$2:$B$20</definedName>
    <definedName name="_xlnm.Print_Area" localSheetId="6">'1 Anticorruzione '!$A$1:$R$90</definedName>
    <definedName name="_xlnm.Print_Area" localSheetId="15">'10 UTC AUDIO VIDEO CC'!$A$1:$N$63</definedName>
    <definedName name="_xlnm.Print_Area" localSheetId="16">'11 UTC Opere pubbliche'!$A$1:$N$62</definedName>
    <definedName name="_xlnm.Print_Area" localSheetId="17">'12 UTC ROTONDA'!$A$1:$N$62</definedName>
    <definedName name="_xlnm.Print_Area" localSheetId="18">'13 VIGILI PATTUGLIA DECORO'!$A$1:$S$72</definedName>
    <definedName name="_xlnm.Print_Area" localSheetId="19">'14 VIGILI FORMAZ. NELLE SCUOLE'!$A$1:$P$68</definedName>
    <definedName name="_xlnm.Print_Area" localSheetId="20">'15 VIGILI DIVIETI SOSTA'!$A$1:$P$61</definedName>
    <definedName name="_xlnm.Print_Area" localSheetId="21">'16 VIGILI DIVIETO SOSTA SPAZZAM'!$A$1:$P$68</definedName>
    <definedName name="_xlnm.Print_Area" localSheetId="22">'17 TRASVERSALE POTENZ. INFORM '!$A$1:$R$74</definedName>
    <definedName name="_xlnm.Print_Area" localSheetId="23">'18 TRASV. COLLABORAZIONE EVENTI'!$A$1:$R$66</definedName>
    <definedName name="_xlnm.Print_Area" localSheetId="7">'2  - REGISTRO SEGNALAZ'!$A$1:$R$75</definedName>
    <definedName name="_xlnm.Print_Area" localSheetId="8">'3 - SEGR PROGETTI SCUOLA LAV '!$A$1:$Q$66</definedName>
    <definedName name="_xlnm.Print_Area" localSheetId="9">'4 - TIROCINI'!$A$1:$N$77</definedName>
    <definedName name="_xlnm.Print_Area" localSheetId="10">'5. A.N.P.R.'!$A$1:$N$70</definedName>
    <definedName name="_xlnm.Print_Area" localSheetId="12">'7 RAG.Comun.PIATT.CREDITI'!$A$1:$N$64</definedName>
    <definedName name="_xlnm.Print_Area" localSheetId="13">'8 RAG.BANCA DATI IMU-TASI '!$A$1:$N$59</definedName>
    <definedName name="_xlnm.Print_Area" localSheetId="14">'9. ARCHIVIO PRATICHE EDILIZIE'!$A$1:$N$75</definedName>
    <definedName name="_xlnm.Print_Area" localSheetId="2">Caratteristiche!$A$1:$N$42</definedName>
    <definedName name="_xlnm.Print_Area" localSheetId="5">'ELENCO OBIETTIVI '!$A$2:$N$21</definedName>
    <definedName name="_xlnm.Print_Area" localSheetId="4">'Missione programma processo'!$A$1:$Q$104</definedName>
    <definedName name="cronoprogramma">[1]db1!$K$1</definedName>
    <definedName name="nome">[1]db1!$C$2:$C$20</definedName>
    <definedName name="Payment_Needed">"Pagamento richiesto"</definedName>
    <definedName name="Reimbursement">"Rimborso"</definedName>
    <definedName name="tipo">[1]db1!$E$2:$E$4</definedName>
    <definedName name="Z_0CDFE071_D2BF_4AC9_96FE_3C7CC2EB89D1_.wvu.Cols" localSheetId="0" hidden="1">'Schema Generale'!$F:$G</definedName>
    <definedName name="Z_0CDFE071_D2BF_4AC9_96FE_3C7CC2EB89D1_.wvu.PrintArea" localSheetId="2" hidden="1">Caratteristiche!$A$2:$N$43</definedName>
    <definedName name="Z_0CDFE071_D2BF_4AC9_96FE_3C7CC2EB89D1_.wvu.PrintArea" localSheetId="3" hidden="1">'Economico Patrimoniale'!$A$1:$L$105</definedName>
    <definedName name="Z_0CDFE071_D2BF_4AC9_96FE_3C7CC2EB89D1_.wvu.PrintArea" localSheetId="1" hidden="1">Organizzazione!$A$1:$L$60</definedName>
    <definedName name="Z_0CDFE071_D2BF_4AC9_96FE_3C7CC2EB89D1_.wvu.PrintArea" localSheetId="0" hidden="1">'Schema Generale'!$A$1:$G$49</definedName>
    <definedName name="Z_0CDFE071_D2BF_4AC9_96FE_3C7CC2EB89D1_.wvu.Rows" localSheetId="2" hidden="1">Caratteristiche!$7:$7</definedName>
    <definedName name="Z_16B7DE21_A045_4CA8_8E8A_B264E96AA2CC_.wvu.Cols" localSheetId="0" hidden="1">'Schema Generale'!$F:$G</definedName>
    <definedName name="Z_16B7DE21_A045_4CA8_8E8A_B264E96AA2CC_.wvu.PrintArea" localSheetId="2" hidden="1">Caratteristiche!$A$2:$N$43</definedName>
    <definedName name="Z_16B7DE21_A045_4CA8_8E8A_B264E96AA2CC_.wvu.PrintArea" localSheetId="3" hidden="1">'Economico Patrimoniale'!$A$1:$L$105</definedName>
    <definedName name="Z_16B7DE21_A045_4CA8_8E8A_B264E96AA2CC_.wvu.PrintArea" localSheetId="1" hidden="1">Organizzazione!$A$1:$L$60</definedName>
    <definedName name="Z_16B7DE21_A045_4CA8_8E8A_B264E96AA2CC_.wvu.PrintArea" localSheetId="0" hidden="1">'Schema Generale'!$A$1:$G$49</definedName>
    <definedName name="Z_16B7DE21_A045_4CA8_8E8A_B264E96AA2CC_.wvu.Rows" localSheetId="2" hidden="1">Caratteristiche!$7:$7</definedName>
    <definedName name="Z_FD66CCA4_E734_40F6_A42D_704ADC03C8FF_.wvu.Cols" localSheetId="0" hidden="1">'Schema Generale'!$F:$G</definedName>
    <definedName name="Z_FD66CCA4_E734_40F6_A42D_704ADC03C8FF_.wvu.PrintArea" localSheetId="2" hidden="1">Caratteristiche!$A$2:$N$43</definedName>
    <definedName name="Z_FD66CCA4_E734_40F6_A42D_704ADC03C8FF_.wvu.PrintArea" localSheetId="3" hidden="1">'Economico Patrimoniale'!$A$1:$L$105</definedName>
    <definedName name="Z_FD66CCA4_E734_40F6_A42D_704ADC03C8FF_.wvu.PrintArea" localSheetId="1" hidden="1">Organizzazione!$A$1:$L$60</definedName>
    <definedName name="Z_FD66CCA4_E734_40F6_A42D_704ADC03C8FF_.wvu.PrintArea" localSheetId="0" hidden="1">'Schema Generale'!$A$1:$G$49</definedName>
    <definedName name="Z_FD66CCA4_E734_40F6_A42D_704ADC03C8FF_.wvu.Rows" localSheetId="2" hidden="1">Caratteristiche!$7:$7</definedName>
  </definedNames>
  <calcPr calcId="124519"/>
  <customWorkbookViews>
    <customWorkbookView name="QUIRICO - Visualizzazione personale" guid="{FD66CCA4-E734-40F6-A42D-704ADC03C8FF}" mergeInterval="0" personalView="1" maximized="1" windowWidth="1436" windowHeight="746" activeSheetId="5"/>
    <customWorkbookView name="CAPPA - Visualizzazione personale" guid="{16B7DE21-A045-4CA8-8E8A-B264E96AA2CC}" mergeInterval="0" personalView="1" maximized="1" xWindow="1" yWindow="1" windowWidth="1436" windowHeight="670" activeSheetId="5"/>
    <customWorkbookView name="TRAPANESE - Visualizzazione personale" guid="{0CDFE071-D2BF-4AC9-96FE-3C7CC2EB89D1}" mergeInterval="0" personalView="1" maximized="1" xWindow="1" yWindow="1" windowWidth="1436" windowHeight="670" activeSheetId="5"/>
    <customWorkbookView name="Gabriella - Visualizzazione personale" guid="{5274FD7E-76C2-47C3-8C9C-C2C181076605}" mergeInterval="0" personalView="1" maximized="1" windowWidth="1436" windowHeight="720" activeSheetId="6"/>
  </customWorkbookViews>
</workbook>
</file>

<file path=xl/calcChain.xml><?xml version="1.0" encoding="utf-8"?>
<calcChain xmlns="http://schemas.openxmlformats.org/spreadsheetml/2006/main">
  <c r="M62" i="89"/>
  <c r="M68" s="1"/>
  <c r="A62"/>
  <c r="M57"/>
  <c r="M56"/>
  <c r="A44"/>
  <c r="A43"/>
  <c r="A42"/>
  <c r="A41" i="93"/>
  <c r="A65" i="84"/>
  <c r="M60"/>
  <c r="M59"/>
  <c r="M58"/>
  <c r="M65" s="1"/>
  <c r="A47"/>
  <c r="H32" i="5"/>
  <c r="M59" i="92"/>
  <c r="M52" i="82"/>
  <c r="M51"/>
  <c r="M53" i="72" l="1"/>
  <c r="Q11" i="5" l="1"/>
  <c r="N11"/>
  <c r="M59" i="69"/>
  <c r="M55"/>
  <c r="M56"/>
  <c r="M57"/>
  <c r="M58"/>
  <c r="O96" i="5" l="1"/>
  <c r="L96"/>
  <c r="G96"/>
  <c r="O98"/>
  <c r="L98"/>
  <c r="G98"/>
  <c r="P72"/>
  <c r="Q72" s="1"/>
  <c r="M72"/>
  <c r="N72" s="1"/>
  <c r="P22"/>
  <c r="Q22" s="1"/>
  <c r="M22"/>
  <c r="N22" s="1"/>
  <c r="H22"/>
  <c r="I22" s="1"/>
  <c r="K22" s="1"/>
  <c r="G58" i="2"/>
  <c r="G34"/>
  <c r="E34"/>
  <c r="G40"/>
  <c r="I40"/>
  <c r="E40"/>
  <c r="E43"/>
  <c r="L100" i="5" l="1"/>
  <c r="L104" s="1"/>
  <c r="G100"/>
  <c r="G104" s="1"/>
  <c r="O100"/>
  <c r="O104" s="1"/>
  <c r="G103" i="4"/>
  <c r="E103"/>
  <c r="I100"/>
  <c r="G100"/>
  <c r="E100"/>
  <c r="G94"/>
  <c r="I75"/>
  <c r="G75"/>
  <c r="E75"/>
  <c r="I72"/>
  <c r="G72"/>
  <c r="E72"/>
  <c r="I69"/>
  <c r="G69"/>
  <c r="E69"/>
  <c r="J45"/>
  <c r="I45"/>
  <c r="H45"/>
  <c r="G45"/>
  <c r="G97" s="1"/>
  <c r="F45"/>
  <c r="E45"/>
  <c r="E97" s="1"/>
  <c r="I37"/>
  <c r="J36"/>
  <c r="I36"/>
  <c r="I94" s="1"/>
  <c r="H36"/>
  <c r="G36"/>
  <c r="F36"/>
  <c r="E36"/>
  <c r="E94" s="1"/>
  <c r="J25"/>
  <c r="H25"/>
  <c r="G25"/>
  <c r="F25"/>
  <c r="E25"/>
  <c r="I20"/>
  <c r="I19"/>
  <c r="I34" i="2" s="1"/>
  <c r="J14" i="4"/>
  <c r="H14"/>
  <c r="G14"/>
  <c r="F14"/>
  <c r="E14"/>
  <c r="I7"/>
  <c r="I14" s="1"/>
  <c r="I58" i="2"/>
  <c r="E58"/>
  <c r="E55"/>
  <c r="I52"/>
  <c r="G52"/>
  <c r="E52"/>
  <c r="I49"/>
  <c r="G49"/>
  <c r="E49"/>
  <c r="I46"/>
  <c r="G46"/>
  <c r="E46"/>
  <c r="E37"/>
  <c r="I15"/>
  <c r="E15"/>
  <c r="I8"/>
  <c r="I43" s="1"/>
  <c r="G8"/>
  <c r="G43" s="1"/>
  <c r="I25" i="4" l="1"/>
  <c r="I97" s="1"/>
  <c r="I37" i="2"/>
  <c r="G37"/>
  <c r="I55"/>
  <c r="G55"/>
  <c r="I103" i="4"/>
  <c r="A48" i="81"/>
  <c r="A47"/>
  <c r="M55"/>
  <c r="M65"/>
  <c r="M67"/>
  <c r="M65" i="64"/>
  <c r="M61" i="94"/>
  <c r="M60"/>
  <c r="M59"/>
  <c r="M58"/>
  <c r="M61" i="95"/>
  <c r="M62"/>
  <c r="M63"/>
  <c r="M60"/>
  <c r="M50" i="82"/>
  <c r="IU65383" i="95"/>
  <c r="IT65383"/>
  <c r="IS65383"/>
  <c r="IR65383"/>
  <c r="IQ65383"/>
  <c r="IU65376" i="94"/>
  <c r="IT65376"/>
  <c r="IS65376"/>
  <c r="IR65376"/>
  <c r="IQ65376"/>
  <c r="A58" i="93"/>
  <c r="M54"/>
  <c r="M53"/>
  <c r="M52"/>
  <c r="M58" l="1"/>
  <c r="M73" i="95"/>
  <c r="M71" i="94"/>
  <c r="M58" i="80"/>
  <c r="M55" i="64"/>
  <c r="M52"/>
  <c r="M64"/>
  <c r="M62" i="81"/>
  <c r="M62" i="64"/>
  <c r="M59"/>
  <c r="M53"/>
  <c r="M58" i="92"/>
  <c r="M57"/>
  <c r="M56"/>
  <c r="A51"/>
  <c r="A49"/>
  <c r="A47"/>
  <c r="A45"/>
  <c r="M62" l="1"/>
  <c r="M67" s="1"/>
  <c r="M63" i="64"/>
  <c r="IU65383" i="89"/>
  <c r="IT65383"/>
  <c r="IS65383"/>
  <c r="IR65383"/>
  <c r="IQ65383"/>
  <c r="IU65391" i="88"/>
  <c r="IT65391"/>
  <c r="IS65391"/>
  <c r="IR65391"/>
  <c r="IQ65391"/>
  <c r="M62"/>
  <c r="M61"/>
  <c r="M60"/>
  <c r="M59"/>
  <c r="M72" l="1"/>
  <c r="M55" i="85"/>
  <c r="M52" i="80"/>
  <c r="M53"/>
  <c r="M66" i="81"/>
  <c r="M64"/>
  <c r="J96" i="5" l="1"/>
  <c r="H4" l="1"/>
  <c r="I89" i="4" l="1"/>
  <c r="I86"/>
  <c r="I83"/>
  <c r="I80"/>
  <c r="G89"/>
  <c r="G86"/>
  <c r="G83"/>
  <c r="G80"/>
  <c r="E89"/>
  <c r="E86"/>
  <c r="E83"/>
  <c r="E80"/>
  <c r="I64"/>
  <c r="I61"/>
  <c r="I58"/>
  <c r="G64"/>
  <c r="G61"/>
  <c r="G58"/>
  <c r="E64"/>
  <c r="E61"/>
  <c r="E58"/>
  <c r="M60" i="81" l="1"/>
  <c r="M49" i="82" l="1"/>
  <c r="M53" s="1"/>
  <c r="A58" i="86" l="1"/>
  <c r="M54"/>
  <c r="M53"/>
  <c r="M52"/>
  <c r="A59" i="85"/>
  <c r="M54"/>
  <c r="M53"/>
  <c r="A46"/>
  <c r="A44"/>
  <c r="M59" l="1"/>
  <c r="M58" i="86"/>
  <c r="IU65394" i="84"/>
  <c r="IT65394"/>
  <c r="IS65394"/>
  <c r="IR65394"/>
  <c r="IQ65394"/>
  <c r="A53" i="82" l="1"/>
  <c r="A44"/>
  <c r="A42"/>
  <c r="IU65393" i="81"/>
  <c r="IT65393"/>
  <c r="IS65393"/>
  <c r="IR65393"/>
  <c r="IQ65393"/>
  <c r="A68"/>
  <c r="M63"/>
  <c r="M61"/>
  <c r="M59"/>
  <c r="M58"/>
  <c r="M57"/>
  <c r="M56"/>
  <c r="M54"/>
  <c r="M53"/>
  <c r="M52"/>
  <c r="A46"/>
  <c r="IU65376" i="80"/>
  <c r="IT65376"/>
  <c r="IS65376"/>
  <c r="IR65376"/>
  <c r="IQ65376"/>
  <c r="A62"/>
  <c r="M61"/>
  <c r="M60"/>
  <c r="M59"/>
  <c r="M57"/>
  <c r="M56"/>
  <c r="M55"/>
  <c r="M54"/>
  <c r="M51"/>
  <c r="M50"/>
  <c r="M49"/>
  <c r="M48"/>
  <c r="M47"/>
  <c r="M46"/>
  <c r="M45"/>
  <c r="A42"/>
  <c r="A41"/>
  <c r="A54" i="72"/>
  <c r="M52"/>
  <c r="M51"/>
  <c r="M54" s="1"/>
  <c r="A46"/>
  <c r="A44"/>
  <c r="A60" i="69"/>
  <c r="M54"/>
  <c r="M53"/>
  <c r="IU65393" i="67"/>
  <c r="IT65393"/>
  <c r="IS65393"/>
  <c r="IR65393"/>
  <c r="IQ65393"/>
  <c r="A73"/>
  <c r="M72"/>
  <c r="M71"/>
  <c r="M70"/>
  <c r="M69"/>
  <c r="M68"/>
  <c r="M67"/>
  <c r="M66"/>
  <c r="M65"/>
  <c r="A51"/>
  <c r="A49"/>
  <c r="A47"/>
  <c r="IT65376" i="65"/>
  <c r="IS65376"/>
  <c r="IR65376"/>
  <c r="IQ65376"/>
  <c r="IP65376"/>
  <c r="A61"/>
  <c r="M60"/>
  <c r="M59"/>
  <c r="M58"/>
  <c r="M57"/>
  <c r="M56"/>
  <c r="M55"/>
  <c r="M54"/>
  <c r="M53"/>
  <c r="M52"/>
  <c r="A47"/>
  <c r="A46"/>
  <c r="A45"/>
  <c r="IU65385" i="64"/>
  <c r="IT65385"/>
  <c r="IS65385"/>
  <c r="IR65385"/>
  <c r="IQ65385"/>
  <c r="A67"/>
  <c r="M66"/>
  <c r="M61"/>
  <c r="M60"/>
  <c r="M58"/>
  <c r="M57"/>
  <c r="M56"/>
  <c r="M54"/>
  <c r="M51"/>
  <c r="M50"/>
  <c r="A47"/>
  <c r="A46"/>
  <c r="A45"/>
  <c r="IU65409" i="62"/>
  <c r="IT65409"/>
  <c r="IS65409"/>
  <c r="IR65409"/>
  <c r="IQ65409"/>
  <c r="A82"/>
  <c r="M60" i="69" l="1"/>
  <c r="M67" i="64"/>
  <c r="M68" i="81"/>
  <c r="M74" s="1"/>
  <c r="M73" i="67"/>
  <c r="M62" i="80"/>
  <c r="M61" i="65"/>
  <c r="H84" i="5" l="1"/>
  <c r="I72" l="1"/>
  <c r="H23" l="1"/>
  <c r="I23" s="1"/>
  <c r="K23" s="1"/>
  <c r="M23"/>
  <c r="N23" s="1"/>
  <c r="P23"/>
  <c r="Q23" s="1"/>
  <c r="K24"/>
  <c r="M10"/>
  <c r="I9"/>
  <c r="K12" l="1"/>
  <c r="G67" l="1"/>
  <c r="H3" l="1"/>
  <c r="I3" s="1"/>
  <c r="K3" s="1"/>
  <c r="M3"/>
  <c r="N3" s="1"/>
  <c r="P3"/>
  <c r="Q3" s="1"/>
  <c r="I4"/>
  <c r="K4" s="1"/>
  <c r="M4"/>
  <c r="N4" s="1"/>
  <c r="P4"/>
  <c r="Q4" s="1"/>
  <c r="H5"/>
  <c r="I5" s="1"/>
  <c r="K5" s="1"/>
  <c r="M5"/>
  <c r="N5" s="1"/>
  <c r="P5"/>
  <c r="Q5" s="1"/>
  <c r="H6"/>
  <c r="I6" s="1"/>
  <c r="K6" s="1"/>
  <c r="M6"/>
  <c r="N6" s="1"/>
  <c r="P6"/>
  <c r="Q6" s="1"/>
  <c r="I7"/>
  <c r="K7" s="1"/>
  <c r="N7"/>
  <c r="Q7"/>
  <c r="H8"/>
  <c r="I8" s="1"/>
  <c r="K8" s="1"/>
  <c r="M8"/>
  <c r="N8" s="1"/>
  <c r="P8"/>
  <c r="Q8" s="1"/>
  <c r="K9"/>
  <c r="N9"/>
  <c r="Q9"/>
  <c r="H10"/>
  <c r="I10" s="1"/>
  <c r="K10" s="1"/>
  <c r="N10"/>
  <c r="P10"/>
  <c r="Q10" s="1"/>
  <c r="K11"/>
  <c r="H20"/>
  <c r="I20" s="1"/>
  <c r="K20" s="1"/>
  <c r="M20"/>
  <c r="N20" s="1"/>
  <c r="P20"/>
  <c r="Q20" s="1"/>
  <c r="I21"/>
  <c r="K21" s="1"/>
  <c r="N21"/>
  <c r="Q21"/>
  <c r="H26"/>
  <c r="I26" s="1"/>
  <c r="K26" s="1"/>
  <c r="M26"/>
  <c r="N26" s="1"/>
  <c r="P26"/>
  <c r="Q26" s="1"/>
  <c r="K27"/>
  <c r="I28"/>
  <c r="K28" s="1"/>
  <c r="N28"/>
  <c r="Q28"/>
  <c r="H29"/>
  <c r="I29" s="1"/>
  <c r="K29" s="1"/>
  <c r="M29"/>
  <c r="N29" s="1"/>
  <c r="P29"/>
  <c r="Q29" s="1"/>
  <c r="K30"/>
  <c r="I32"/>
  <c r="K32" s="1"/>
  <c r="M32"/>
  <c r="N32" s="1"/>
  <c r="P32"/>
  <c r="Q32" s="1"/>
  <c r="I33"/>
  <c r="K33" s="1"/>
  <c r="N33"/>
  <c r="Q33"/>
  <c r="H34"/>
  <c r="I34" s="1"/>
  <c r="K34" s="1"/>
  <c r="M34"/>
  <c r="N34" s="1"/>
  <c r="P34"/>
  <c r="Q34" s="1"/>
  <c r="I35"/>
  <c r="K35" s="1"/>
  <c r="N35"/>
  <c r="Q35"/>
  <c r="H36"/>
  <c r="I36" s="1"/>
  <c r="K36" s="1"/>
  <c r="M36"/>
  <c r="N36" s="1"/>
  <c r="P36"/>
  <c r="Q36" s="1"/>
  <c r="I37"/>
  <c r="K37" s="1"/>
  <c r="N37"/>
  <c r="Q37"/>
  <c r="H39"/>
  <c r="I39" s="1"/>
  <c r="K39" s="1"/>
  <c r="M39"/>
  <c r="N39" s="1"/>
  <c r="P39"/>
  <c r="Q39" s="1"/>
  <c r="P40"/>
  <c r="H41"/>
  <c r="I41" s="1"/>
  <c r="K41" s="1"/>
  <c r="M41"/>
  <c r="N41" s="1"/>
  <c r="P41"/>
  <c r="Q41" s="1"/>
  <c r="H42"/>
  <c r="I42" s="1"/>
  <c r="K42" s="1"/>
  <c r="M42"/>
  <c r="N42" s="1"/>
  <c r="P42"/>
  <c r="Q42" s="1"/>
  <c r="H45"/>
  <c r="I45" s="1"/>
  <c r="K45" s="1"/>
  <c r="M45"/>
  <c r="N45" s="1"/>
  <c r="P45"/>
  <c r="Q45" s="1"/>
  <c r="H46"/>
  <c r="I46" s="1"/>
  <c r="K46" s="1"/>
  <c r="M46"/>
  <c r="N46" s="1"/>
  <c r="P46"/>
  <c r="Q46" s="1"/>
  <c r="H48"/>
  <c r="I48" s="1"/>
  <c r="K48" s="1"/>
  <c r="M48"/>
  <c r="N48" s="1"/>
  <c r="P48"/>
  <c r="Q48" s="1"/>
  <c r="H49"/>
  <c r="I49" s="1"/>
  <c r="K49" s="1"/>
  <c r="M49"/>
  <c r="N49" s="1"/>
  <c r="P49"/>
  <c r="Q49" s="1"/>
  <c r="I50"/>
  <c r="K50" s="1"/>
  <c r="N50"/>
  <c r="Q50"/>
  <c r="H51"/>
  <c r="I51" s="1"/>
  <c r="K51" s="1"/>
  <c r="M51"/>
  <c r="N51" s="1"/>
  <c r="P51"/>
  <c r="Q51" s="1"/>
  <c r="I52"/>
  <c r="K52" s="1"/>
  <c r="N52"/>
  <c r="Q52"/>
  <c r="H53"/>
  <c r="I53" s="1"/>
  <c r="K53" s="1"/>
  <c r="M53"/>
  <c r="N53" s="1"/>
  <c r="P53"/>
  <c r="Q53" s="1"/>
  <c r="H54"/>
  <c r="I54" s="1"/>
  <c r="K54" s="1"/>
  <c r="M54"/>
  <c r="N54" s="1"/>
  <c r="P54"/>
  <c r="Q54" s="1"/>
  <c r="H55"/>
  <c r="I55" s="1"/>
  <c r="K55" s="1"/>
  <c r="M55"/>
  <c r="N55" s="1"/>
  <c r="P55"/>
  <c r="Q55" s="1"/>
  <c r="H57"/>
  <c r="I57" s="1"/>
  <c r="K57" s="1"/>
  <c r="M57"/>
  <c r="N57" s="1"/>
  <c r="P57"/>
  <c r="Q57" s="1"/>
  <c r="H58"/>
  <c r="I58" s="1"/>
  <c r="K58" s="1"/>
  <c r="M58"/>
  <c r="N58" s="1"/>
  <c r="P58"/>
  <c r="Q58" s="1"/>
  <c r="I59"/>
  <c r="K59" s="1"/>
  <c r="N59"/>
  <c r="Q59"/>
  <c r="I60"/>
  <c r="K60" s="1"/>
  <c r="N60"/>
  <c r="Q60"/>
  <c r="H61"/>
  <c r="I61" s="1"/>
  <c r="K61" s="1"/>
  <c r="M61"/>
  <c r="N61" s="1"/>
  <c r="P61"/>
  <c r="Q61" s="1"/>
  <c r="H62"/>
  <c r="I62" s="1"/>
  <c r="K62" s="1"/>
  <c r="M62"/>
  <c r="N62" s="1"/>
  <c r="P62"/>
  <c r="Q62" s="1"/>
  <c r="I63"/>
  <c r="K63" s="1"/>
  <c r="N63"/>
  <c r="Q63"/>
  <c r="H64"/>
  <c r="I64" s="1"/>
  <c r="K64" s="1"/>
  <c r="M64"/>
  <c r="N64" s="1"/>
  <c r="P64"/>
  <c r="Q64" s="1"/>
  <c r="I65"/>
  <c r="K65" s="1"/>
  <c r="N65"/>
  <c r="Q65"/>
  <c r="H66"/>
  <c r="I66" s="1"/>
  <c r="K66" s="1"/>
  <c r="M66"/>
  <c r="N66" s="1"/>
  <c r="P66"/>
  <c r="Q66" s="1"/>
  <c r="I67"/>
  <c r="K67" s="1"/>
  <c r="N67"/>
  <c r="Q67"/>
  <c r="H68"/>
  <c r="I68" s="1"/>
  <c r="K68" s="1"/>
  <c r="M68"/>
  <c r="N68" s="1"/>
  <c r="P68"/>
  <c r="Q68" s="1"/>
  <c r="I69"/>
  <c r="K69" s="1"/>
  <c r="N69"/>
  <c r="Q69"/>
  <c r="H70"/>
  <c r="I70" s="1"/>
  <c r="K70" s="1"/>
  <c r="M70"/>
  <c r="N70" s="1"/>
  <c r="P70"/>
  <c r="Q70" s="1"/>
  <c r="H71"/>
  <c r="M71"/>
  <c r="N71" s="1"/>
  <c r="P71"/>
  <c r="Q71" s="1"/>
  <c r="H73"/>
  <c r="I73" s="1"/>
  <c r="K73" s="1"/>
  <c r="M73"/>
  <c r="N73" s="1"/>
  <c r="P73"/>
  <c r="Q73" s="1"/>
  <c r="I74"/>
  <c r="K74" s="1"/>
  <c r="N74"/>
  <c r="Q74"/>
  <c r="H76"/>
  <c r="I76" s="1"/>
  <c r="K76" s="1"/>
  <c r="M76"/>
  <c r="N76" s="1"/>
  <c r="P76"/>
  <c r="Q76" s="1"/>
  <c r="H78"/>
  <c r="I78" s="1"/>
  <c r="K78" s="1"/>
  <c r="M78"/>
  <c r="N78" s="1"/>
  <c r="P78"/>
  <c r="Q78" s="1"/>
  <c r="H79"/>
  <c r="I79" s="1"/>
  <c r="K79" s="1"/>
  <c r="M79"/>
  <c r="N79" s="1"/>
  <c r="P79"/>
  <c r="Q79" s="1"/>
  <c r="K80"/>
  <c r="H83"/>
  <c r="I83" s="1"/>
  <c r="K83" s="1"/>
  <c r="M83"/>
  <c r="N83" s="1"/>
  <c r="P83"/>
  <c r="Q83" s="1"/>
  <c r="I84"/>
  <c r="K84" s="1"/>
  <c r="M84"/>
  <c r="N84" s="1"/>
  <c r="P84"/>
  <c r="Q84" s="1"/>
  <c r="H86"/>
  <c r="I86" s="1"/>
  <c r="K86" s="1"/>
  <c r="M86"/>
  <c r="N86" s="1"/>
  <c r="P86"/>
  <c r="Q86" s="1"/>
  <c r="H88"/>
  <c r="I88" s="1"/>
  <c r="K88" s="1"/>
  <c r="M88"/>
  <c r="N88" s="1"/>
  <c r="P88"/>
  <c r="Q88" s="1"/>
  <c r="H90"/>
  <c r="I90" s="1"/>
  <c r="K90" s="1"/>
  <c r="M90"/>
  <c r="N90" s="1"/>
  <c r="P90"/>
  <c r="Q90" s="1"/>
  <c r="H92"/>
  <c r="I92" s="1"/>
  <c r="K92" s="1"/>
  <c r="M92"/>
  <c r="N92" s="1"/>
  <c r="P92"/>
  <c r="Q92" s="1"/>
  <c r="H93"/>
  <c r="I93" s="1"/>
  <c r="K93" s="1"/>
  <c r="M93"/>
  <c r="N93" s="1"/>
  <c r="P93"/>
  <c r="Q93" s="1"/>
  <c r="E79" i="4"/>
  <c r="G79"/>
  <c r="I79"/>
  <c r="K79"/>
  <c r="G42" i="3"/>
  <c r="I42"/>
  <c r="K42"/>
  <c r="M42"/>
  <c r="K11" i="2"/>
  <c r="K96" i="5" l="1"/>
  <c r="I71"/>
  <c r="K71" s="1"/>
</calcChain>
</file>

<file path=xl/sharedStrings.xml><?xml version="1.0" encoding="utf-8"?>
<sst xmlns="http://schemas.openxmlformats.org/spreadsheetml/2006/main" count="2460" uniqueCount="729">
  <si>
    <t>Descrizione delle fasi di attuazione</t>
  </si>
  <si>
    <t>SERVIZI ISTITUZIONALI, GENERALI E DI GESTIONE</t>
  </si>
  <si>
    <t>ORDINE PUBBLICO E SICUREZZA</t>
  </si>
  <si>
    <t>ISTRUZIONE E DIRITTO ALLO STUDIO</t>
  </si>
  <si>
    <t>TUTELA E VALORIZZAZIONE DEI BENI E DELLE ATTIVITÀ CULTURALI</t>
  </si>
  <si>
    <t>POLITICHE GIOVANILI, SPORT E TEMPO LIBERO</t>
  </si>
  <si>
    <t>ASSETTO DEL TERRITORIO ED EDILIZIA ABITATIVA</t>
  </si>
  <si>
    <t>SVILUPPO SOSTENIBILE E TUTELA DEL TERRITORIO E DELL'AMBIENTE</t>
  </si>
  <si>
    <t>TRASPORTI E DIRITTO ALLA MOBILITÀ</t>
  </si>
  <si>
    <t>DIRITTI SOCIALI, POLITICHE SOCIALI E FAMIGLIA</t>
  </si>
  <si>
    <t>SVILUPPO ECONOMICO E COMPETITIVITÀ</t>
  </si>
  <si>
    <t>POLITICHE PER IL LAVORO E LA FORMAZIONE PROFESSIONALE</t>
  </si>
  <si>
    <t>AGRICOLTURA, POLITICHE AGROALIMENTARI E PESCA</t>
  </si>
  <si>
    <t>RELAZIONI INTERNAZIONALI</t>
  </si>
  <si>
    <t>Organi istituzionali</t>
  </si>
  <si>
    <t>Segreteria  Generale</t>
  </si>
  <si>
    <t>Gestione economica, finanziaria, programmazione e provveditorato</t>
  </si>
  <si>
    <t>Gestione delle entrate tributarie e servizi fiscali</t>
  </si>
  <si>
    <t>Gestione dei beni demaniali e patrimoniali</t>
  </si>
  <si>
    <t>Ufficio tecnico</t>
  </si>
  <si>
    <t>Elezioni e consultazioni popolari - Anagrafe e stato civile</t>
  </si>
  <si>
    <t>Statistica e sistemi informativi</t>
  </si>
  <si>
    <t>Altri servizi generali</t>
  </si>
  <si>
    <t>Polizia locale e amministrativa</t>
  </si>
  <si>
    <t>Sistema integrato di sicurezza urbana</t>
  </si>
  <si>
    <t>Istruzione prescolastica</t>
  </si>
  <si>
    <t>Altri ordini di istruzione non universitaria</t>
  </si>
  <si>
    <t>Servizi ausiliari all’istruzione</t>
  </si>
  <si>
    <t>Valorizzazione dei beni di interesse storico</t>
  </si>
  <si>
    <t>Attività culturali e interventi diversi nel settore culturale</t>
  </si>
  <si>
    <t>Sport e tempo libero</t>
  </si>
  <si>
    <t>Giovani</t>
  </si>
  <si>
    <t>Urbanistica e assetto del territorio</t>
  </si>
  <si>
    <t>Edilizia residenziale pubblica e locale e piani di edilizia economico-popolare</t>
  </si>
  <si>
    <t>Difesa del suolo</t>
  </si>
  <si>
    <t>Tutela, valorizzazione e recupero ambientale</t>
  </si>
  <si>
    <t>Rifiuti</t>
  </si>
  <si>
    <t>Servizio idrico integrato</t>
  </si>
  <si>
    <t>Sviluppo sostenibile territorio montano piccoli Comuni</t>
  </si>
  <si>
    <t>Qualità dell'aria e riduzione dell'inquinamento</t>
  </si>
  <si>
    <t>Trasporto pubblico locale</t>
  </si>
  <si>
    <t>Viabilità e infrastrutture stradali</t>
  </si>
  <si>
    <t>Interventi per l'infanzia e i minori e per asili nido</t>
  </si>
  <si>
    <t>Interventi per la disabilità</t>
  </si>
  <si>
    <t>Interventi per gli anziani</t>
  </si>
  <si>
    <t>Interventi per soggetti a rischio di esclusione sociale</t>
  </si>
  <si>
    <t>Interventi per il diritto alla casa</t>
  </si>
  <si>
    <t>Programmazione e governo della rete dei servizi sociosanitari e sociali</t>
  </si>
  <si>
    <t>Cooperazione e associazionismo</t>
  </si>
  <si>
    <t>Servizio necroscopico e cimiteriale</t>
  </si>
  <si>
    <t>Commercio - reti distributive - tutela dei consumatori</t>
  </si>
  <si>
    <t>Reti e altri servizi di pubblica utilità</t>
  </si>
  <si>
    <t>Servizi per lo sviluppo del mercato del lavoro</t>
  </si>
  <si>
    <t>Sviluppo del settore agricolo e del sistema agroalimentare</t>
  </si>
  <si>
    <t>Relazioni internazionali e Cooperazione allo sviluppo</t>
  </si>
  <si>
    <t>Programma</t>
  </si>
  <si>
    <t>Missione</t>
  </si>
  <si>
    <t>Descrizione programma</t>
  </si>
  <si>
    <t>Spesa programma/abitanti al 31/12</t>
  </si>
  <si>
    <t>Spesa per abitante</t>
  </si>
  <si>
    <t>Formula</t>
  </si>
  <si>
    <t>Capacità di riscossione</t>
  </si>
  <si>
    <t>% copertura costi di gestione del patrimonio comunale</t>
  </si>
  <si>
    <t>Proventi totali derivanti dall'utilizzo del patrimonio/Spesa programma</t>
  </si>
  <si>
    <t xml:space="preserve">Oneri urbanizzazione accertati </t>
  </si>
  <si>
    <t>n. pratiche gestite</t>
  </si>
  <si>
    <t>Spesa media per atto</t>
  </si>
  <si>
    <t>Spesa del Programma/ somma di C.I., variazioni anagrafiche, …</t>
  </si>
  <si>
    <t>Spesa complessiva del contenzioso</t>
  </si>
  <si>
    <t>Importo capitoli contenziosi</t>
  </si>
  <si>
    <t>n. sanzioni</t>
  </si>
  <si>
    <t>n. sanzioni emesse</t>
  </si>
  <si>
    <t>n. ore servizio esterno/ore complessive di servizio anno</t>
  </si>
  <si>
    <t>Presidio del territorio</t>
  </si>
  <si>
    <t>n. indagini di p.g.</t>
  </si>
  <si>
    <t>n. indagini di polizia giudiziaria</t>
  </si>
  <si>
    <t>Spesa media per utente</t>
  </si>
  <si>
    <t>Spesa del programma/utenti</t>
  </si>
  <si>
    <t>Spesa media per alunno</t>
  </si>
  <si>
    <t>Spesa del programma/n. totale alunni (primaria + secondaria)</t>
  </si>
  <si>
    <t>Spesa media per pasto</t>
  </si>
  <si>
    <t xml:space="preserve"> Spesa media mq verde pubblico </t>
  </si>
  <si>
    <t>Importo spesa per verde pubblico/mq verde</t>
  </si>
  <si>
    <t xml:space="preserve"> % raccolta differenziata</t>
  </si>
  <si>
    <t>Q.li raccolta differenziata/quintali totali raccolta rifiuti</t>
  </si>
  <si>
    <t>Spesa media a punto luce</t>
  </si>
  <si>
    <t>Spesa per illuminazione/n. punti di luce totali</t>
  </si>
  <si>
    <t>Spesa per gestione strade/Km strade (escluse strade bianche)</t>
  </si>
  <si>
    <t>Spesa media per gestione strade a KM</t>
  </si>
  <si>
    <t>Spesa media per minore</t>
  </si>
  <si>
    <t>Spesa per interventi minori/n. minori in carico</t>
  </si>
  <si>
    <t>Spesa media per disabile</t>
  </si>
  <si>
    <t>Spesa media per anziani</t>
  </si>
  <si>
    <t>Spesa per interventi disabili/n. disabili in carico</t>
  </si>
  <si>
    <t>Spesa per interventi anziani/n. anziani in carico</t>
  </si>
  <si>
    <t>Tasso di copertura</t>
  </si>
  <si>
    <t>Proventi totali cimitero/spesa del programma</t>
  </si>
  <si>
    <t>Utile d'esercizio della farmacia</t>
  </si>
  <si>
    <t>Utile d'esercizio</t>
  </si>
  <si>
    <t>VALORE ATTESO ANNO CORRENTE</t>
  </si>
  <si>
    <t>VALORE RAGGIUNTO ANNO CORRENTE</t>
  </si>
  <si>
    <t>Indicatori</t>
  </si>
  <si>
    <t>Valore medio contributo</t>
  </si>
  <si>
    <t>Spesa del programma/n.contributi</t>
  </si>
  <si>
    <t>Riscosso/accertato entrate proprie</t>
  </si>
  <si>
    <t xml:space="preserve">ANNO </t>
  </si>
  <si>
    <t>CARATTERISTICHE DELL'ENTE</t>
  </si>
  <si>
    <t>Popolazione</t>
  </si>
  <si>
    <t>Descrizione</t>
  </si>
  <si>
    <t>Popolazione residente al 31/12</t>
  </si>
  <si>
    <t>di cui popolazione straniera</t>
  </si>
  <si>
    <t>nati nell'anno</t>
  </si>
  <si>
    <t>deceduti nell'anno</t>
  </si>
  <si>
    <t>immigrati</t>
  </si>
  <si>
    <t>emigrati</t>
  </si>
  <si>
    <t>Popolazione per fasce d'età ISTAT</t>
  </si>
  <si>
    <t>Popolazione in età prescolare</t>
  </si>
  <si>
    <t>0-6 anni</t>
  </si>
  <si>
    <t>Popolazione in età scuola dell'obbligo</t>
  </si>
  <si>
    <t>7-14 anni</t>
  </si>
  <si>
    <t>Popolazione in forza lavoro</t>
  </si>
  <si>
    <t>15-29 anni</t>
  </si>
  <si>
    <t>Popolazione in età adulta</t>
  </si>
  <si>
    <t>30-65 anni</t>
  </si>
  <si>
    <t>Popolazione in età senile</t>
  </si>
  <si>
    <t>oltre 65 anni</t>
  </si>
  <si>
    <t>Popolazione per fasce d'età Stakeholders</t>
  </si>
  <si>
    <t>Prima infanzia</t>
  </si>
  <si>
    <t>0-3 anni</t>
  </si>
  <si>
    <t>Utenza scolastica</t>
  </si>
  <si>
    <t>4-13 anni</t>
  </si>
  <si>
    <t>Minori</t>
  </si>
  <si>
    <t>0-18 anni</t>
  </si>
  <si>
    <t>15-25 anni</t>
  </si>
  <si>
    <t>Popolazione massima insediabile (da strumento urbanistico vigente)</t>
  </si>
  <si>
    <t>Territorio</t>
  </si>
  <si>
    <t>Superficie in Kmq</t>
  </si>
  <si>
    <t>Frazioni</t>
  </si>
  <si>
    <t>Risorse idriche</t>
  </si>
  <si>
    <t>Laghi</t>
  </si>
  <si>
    <t>Fiumi</t>
  </si>
  <si>
    <t>Viabilità</t>
  </si>
  <si>
    <t>Strade</t>
  </si>
  <si>
    <t>Statali</t>
  </si>
  <si>
    <t>Km</t>
  </si>
  <si>
    <t>Provinciali</t>
  </si>
  <si>
    <t>Comunali</t>
  </si>
  <si>
    <t>Vicinali</t>
  </si>
  <si>
    <t>Autostrade</t>
  </si>
  <si>
    <t>Tot. Km strade</t>
  </si>
  <si>
    <t>STRUTTURA - DATI ECONOMICO PATRIMONIALI</t>
  </si>
  <si>
    <t>Gestione delle Entrate</t>
  </si>
  <si>
    <t>Titoli</t>
  </si>
  <si>
    <t>Accertato</t>
  </si>
  <si>
    <t>Incassato</t>
  </si>
  <si>
    <t>Avanzo applicato</t>
  </si>
  <si>
    <t>FONDO PLURIENNALE VINCOLATO</t>
  </si>
  <si>
    <t xml:space="preserve">1 - Entrate di natura tributaria, contributiva e perequativa </t>
  </si>
  <si>
    <t>2 - Trasferimenti correnti</t>
  </si>
  <si>
    <t>3 - Extratributarie</t>
  </si>
  <si>
    <t>4 - Entrate in conto capitale</t>
  </si>
  <si>
    <t>6 - Accensione di prestiti</t>
  </si>
  <si>
    <t>9 - Entrate per servizi conto terzi e partite di giro</t>
  </si>
  <si>
    <t>Totale  entrate</t>
  </si>
  <si>
    <t>Gestione delle Spese</t>
  </si>
  <si>
    <t>Impegnato</t>
  </si>
  <si>
    <t>Pagato</t>
  </si>
  <si>
    <t>1 - Spesa corrente</t>
  </si>
  <si>
    <t>2 - Spese c/capitale</t>
  </si>
  <si>
    <t>3 - Spese per incemento attività finanziarie (dal 2016)</t>
  </si>
  <si>
    <t>4 - Rimborso di prestiti</t>
  </si>
  <si>
    <t>5 - Chiusura anticipazioni (dal 2016)</t>
  </si>
  <si>
    <t>7 - Spese per servizi conto terzi e partite di giro</t>
  </si>
  <si>
    <t>Totale  spesa</t>
  </si>
  <si>
    <t>Gestione residui</t>
  </si>
  <si>
    <t>Titolo</t>
  </si>
  <si>
    <t>ENTRATE</t>
  </si>
  <si>
    <t>residui attivi</t>
  </si>
  <si>
    <t>riscossione</t>
  </si>
  <si>
    <t xml:space="preserve">Entrate di natura tributaria, contributiva e perequativa </t>
  </si>
  <si>
    <t>Trasferimenti correnti</t>
  </si>
  <si>
    <t>Extratributarie</t>
  </si>
  <si>
    <t>Entrate in conto capitale</t>
  </si>
  <si>
    <t>Accensioni di prestiti</t>
  </si>
  <si>
    <t>Servizi conto terzi</t>
  </si>
  <si>
    <t>Totale  residui su entrate</t>
  </si>
  <si>
    <t>SPESE</t>
  </si>
  <si>
    <t>residui passivi</t>
  </si>
  <si>
    <t>pagamenti</t>
  </si>
  <si>
    <t>Spesa corrente</t>
  </si>
  <si>
    <t>Spese c/capitale</t>
  </si>
  <si>
    <t>Spese per incemento attività finanziarie (D.Lgs. 118/2011)</t>
  </si>
  <si>
    <t>Rimborso di prestiti</t>
  </si>
  <si>
    <t>Chiusura anticipazioni (D.Lgs. 118/2011)</t>
  </si>
  <si>
    <t>Totale  residui su spese</t>
  </si>
  <si>
    <t>Indici per analisi finanziaria</t>
  </si>
  <si>
    <t>Trasferimenti dallo Stato 
(Entrata Tit. 2, Tipologia 1, Categoria 101)</t>
  </si>
  <si>
    <t>Interessi passivi 
(Spesa Tit. 1, Macroaggregato 107)</t>
  </si>
  <si>
    <t>Spesa del personale 
(Spesa Tit. 1, Macroaggregato 101)</t>
  </si>
  <si>
    <t>Quota capitale mutui 
(Spesa Tit. 4, Macroaggregato 403)</t>
  </si>
  <si>
    <t>Anticipazioni di cassa</t>
  </si>
  <si>
    <t>Grado di autonomia finanziaria</t>
  </si>
  <si>
    <t>1. Autonomia finanziaria</t>
  </si>
  <si>
    <t>Entrate tributarie+ extratributarie</t>
  </si>
  <si>
    <t>Entrate correnti</t>
  </si>
  <si>
    <t>2.Autonomia impositiva</t>
  </si>
  <si>
    <t>Entrate tributarie</t>
  </si>
  <si>
    <t>3.Dipendenza erariale</t>
  </si>
  <si>
    <t>Trasferimenti correnti statali</t>
  </si>
  <si>
    <t>Grado di rigidità del Bilancio</t>
  </si>
  <si>
    <t>1. Rigidità strutturale</t>
  </si>
  <si>
    <t>Spesa personale+rimborso mutui(cap+int)</t>
  </si>
  <si>
    <t>2. Rigidità per costo personale</t>
  </si>
  <si>
    <t>Spesa complessiva personale</t>
  </si>
  <si>
    <t>3. Rigidità per indebitamento</t>
  </si>
  <si>
    <t>Rimborso mutui (cap+int)</t>
  </si>
  <si>
    <t>Pressione fiscale ed erariale pro-capite</t>
  </si>
  <si>
    <t>1. Pressione entrate proprie pro-capite</t>
  </si>
  <si>
    <t>Numero abitanti</t>
  </si>
  <si>
    <t>2. Pressione tributaria pro-capite</t>
  </si>
  <si>
    <t>3. Indebitamento locale pro-capite</t>
  </si>
  <si>
    <t>Rimborso mutui(cap+int)</t>
  </si>
  <si>
    <t>4. Trasferimenti erariali pro-capite</t>
  </si>
  <si>
    <t>Capacità gestionale</t>
  </si>
  <si>
    <t>1. Incidenza residui attivi</t>
  </si>
  <si>
    <t xml:space="preserve">Residui attivi </t>
  </si>
  <si>
    <t>Totale accertamenti</t>
  </si>
  <si>
    <t>2. Incidenza residui passivi</t>
  </si>
  <si>
    <t>Residui passivi</t>
  </si>
  <si>
    <t>Totale impegni</t>
  </si>
  <si>
    <t>3. Velocità di riscossione entrate proprie</t>
  </si>
  <si>
    <t>Riscossioni titoli 1 + 3</t>
  </si>
  <si>
    <t>Accertamenti titoli 1 + 3</t>
  </si>
  <si>
    <t>4. Velocità di pagamenti spese correnti</t>
  </si>
  <si>
    <t>Pagamenti titolo 1</t>
  </si>
  <si>
    <t>Impegni titolo 1</t>
  </si>
  <si>
    <t>STRUTTURA - ORGANIZZAZIONE</t>
  </si>
  <si>
    <t>Personale in servizio</t>
  </si>
  <si>
    <t>Dirigenti (Segretario comunale)</t>
  </si>
  <si>
    <t>Posizioni Organizzative</t>
  </si>
  <si>
    <t>Dipendenti</t>
  </si>
  <si>
    <t>Totale Personale in servizio</t>
  </si>
  <si>
    <t>Età media del personale</t>
  </si>
  <si>
    <t>Totale Età Media</t>
  </si>
  <si>
    <t>Indici di assenza</t>
  </si>
  <si>
    <t>Malattia + Ferie + Altro</t>
  </si>
  <si>
    <t>Malattia + Altro</t>
  </si>
  <si>
    <t>Indici per la spesa del Personale</t>
  </si>
  <si>
    <t xml:space="preserve">Spesa complessiva per il personale </t>
  </si>
  <si>
    <t>Spesa per la formazione (stanziato)</t>
  </si>
  <si>
    <t>Spesa per la formazione (impegnato)</t>
  </si>
  <si>
    <t>SPESA PER IL PERSONALE</t>
  </si>
  <si>
    <t>1. Spesa personale su spesa corrente</t>
  </si>
  <si>
    <t>Spese Correnti</t>
  </si>
  <si>
    <t>2. Spesa media del personale</t>
  </si>
  <si>
    <t>Totale personale in servizio</t>
  </si>
  <si>
    <t>3. Spesa personale pro-capite</t>
  </si>
  <si>
    <t>4. Rapporto dipendenti su popolazione</t>
  </si>
  <si>
    <t>5. Rapporto dirigenti su dipendenti</t>
  </si>
  <si>
    <t>Numero dirigenti</t>
  </si>
  <si>
    <t>6. Rapporto P.O. su dipendenti</t>
  </si>
  <si>
    <t>Numero Posizioni Organizzative</t>
  </si>
  <si>
    <t>7. Capacità di spesa su formazione</t>
  </si>
  <si>
    <t>Spesa per formazione impegnata</t>
  </si>
  <si>
    <t>Spesa per formazione stanziata</t>
  </si>
  <si>
    <t>8. Spesa media formazione</t>
  </si>
  <si>
    <t>Spesa per formazione</t>
  </si>
  <si>
    <t>9. Spesa formazione su spesa personale</t>
  </si>
  <si>
    <t>N.</t>
  </si>
  <si>
    <t xml:space="preserve">AREA ORGANIZZATIVA    </t>
  </si>
  <si>
    <t xml:space="preserve">Descrizione PROGRAMMI/PROCESSI </t>
  </si>
  <si>
    <t>MISSIONE</t>
  </si>
  <si>
    <t>Centro di Responsabilità:</t>
  </si>
  <si>
    <t>TEMPI :</t>
  </si>
  <si>
    <t>Altri Centri di Responsabilità coinvolti:</t>
  </si>
  <si>
    <t>X</t>
  </si>
  <si>
    <t>Titolo Obiettivo gestionale PEG/PERFORMANCE</t>
  </si>
  <si>
    <t>Descrizione obiettivo</t>
  </si>
  <si>
    <t>INDICATORI DI RISULTATO</t>
  </si>
  <si>
    <t>Indicatori di Efficacia Quantitativa</t>
  </si>
  <si>
    <t>ATTESO 2016</t>
  </si>
  <si>
    <t>RAGGIUNTO 2016</t>
  </si>
  <si>
    <t>Scostamento</t>
  </si>
  <si>
    <t>Indicatori Temporali</t>
  </si>
  <si>
    <t>Indicatori di Efficienza</t>
  </si>
  <si>
    <t>Scost.</t>
  </si>
  <si>
    <t>Indici di Efficacia Qualitativa</t>
  </si>
  <si>
    <t>CRONOPROGRAMMA</t>
  </si>
  <si>
    <t>FASI E TEMPI</t>
  </si>
  <si>
    <t>Gennaio</t>
  </si>
  <si>
    <t>Febbraio</t>
  </si>
  <si>
    <t>Marzo</t>
  </si>
  <si>
    <t>Aprile</t>
  </si>
  <si>
    <t>Maggio</t>
  </si>
  <si>
    <t>Giugno</t>
  </si>
  <si>
    <t>Luglio</t>
  </si>
  <si>
    <t>Agosto</t>
  </si>
  <si>
    <t>Settembre</t>
  </si>
  <si>
    <t>Ottobre</t>
  </si>
  <si>
    <t>Novembre</t>
  </si>
  <si>
    <t>Dicembre</t>
  </si>
  <si>
    <t>PERSONALE COINVOLTO NELL'OBIETTIVO</t>
  </si>
  <si>
    <t>Cat.</t>
  </si>
  <si>
    <t>Cognome e Nome</t>
  </si>
  <si>
    <t>Costo orario</t>
  </si>
  <si>
    <t>n° ore dedicate</t>
  </si>
  <si>
    <t>% tempo dedicato</t>
  </si>
  <si>
    <t>Costo della risorsa</t>
  </si>
  <si>
    <t>COSTO DELLE RISORSE INTERNE</t>
  </si>
  <si>
    <t>RISORSE AGGIUNTIVE UTILIZZATE</t>
  </si>
  <si>
    <t>Tipologia</t>
  </si>
  <si>
    <t>Costo</t>
  </si>
  <si>
    <t>COSTO COMPLESSIVO DELL'OBIETTIVO</t>
  </si>
  <si>
    <t>x</t>
  </si>
  <si>
    <t>NUMERATORE</t>
  </si>
  <si>
    <t>DENOMINATORE</t>
  </si>
  <si>
    <t>SCOSTAMENTO %</t>
  </si>
  <si>
    <t>TUTELA DELLA SALUTE</t>
  </si>
  <si>
    <t>Ulteriori spese in materia sanitaria</t>
  </si>
  <si>
    <t>Sostegno all'occupazione</t>
  </si>
  <si>
    <t>FONDI E ACCANTONAMENTI</t>
  </si>
  <si>
    <t>DEBITO PUBBLICO</t>
  </si>
  <si>
    <t>Quota interessi ammortamento mutui e prestiti obbligazionari</t>
  </si>
  <si>
    <t>Quota capitale ammortamento mutui e prestiti obbligazionari</t>
  </si>
  <si>
    <t>servizi conto terzi</t>
  </si>
  <si>
    <t>Fondo di riserva</t>
  </si>
  <si>
    <t>Fondo crediti di dubbia esigibilità</t>
  </si>
  <si>
    <t>Altri fondi</t>
  </si>
  <si>
    <t>1,2,3</t>
  </si>
  <si>
    <t>Fondo di riserva, FCDE, altri fondi</t>
  </si>
  <si>
    <t>Aree protette, parchi naturali, protezione naturalistica e forestazione</t>
  </si>
  <si>
    <t>Interventi per le famiglie</t>
  </si>
  <si>
    <t>Sistema di protezione civile</t>
  </si>
  <si>
    <t>n. permessi di costruire gestiti</t>
  </si>
  <si>
    <t>n. DIA gestite</t>
  </si>
  <si>
    <t>n. SCIA gestite</t>
  </si>
  <si>
    <t>n. CILA gestite</t>
  </si>
  <si>
    <t>n. autorizzazioni paesaggistiche ordinarie gestite</t>
  </si>
  <si>
    <t>n. autorizzazioni paesaggistiche semplificate gestite</t>
  </si>
  <si>
    <t xml:space="preserve"> (DIA, SCIA, CILA, permessi di costruire, aut. paessaggistiche)</t>
  </si>
  <si>
    <t xml:space="preserve">tempo medio di rilascio permessi di costruire </t>
  </si>
  <si>
    <t>TECNICO</t>
  </si>
  <si>
    <t>Spesa della refezione per pasti indigenti/n. pasti erogati</t>
  </si>
  <si>
    <t>Istruzione prescolastica (scuola materna statale e scuola materna Villa di Montpascal</t>
  </si>
  <si>
    <t>D</t>
  </si>
  <si>
    <t xml:space="preserve">SANTARSIERO ERNESTO </t>
  </si>
  <si>
    <t xml:space="preserve"> </t>
  </si>
  <si>
    <t xml:space="preserve">SETTORE AMMINISTRATIVO </t>
  </si>
  <si>
    <t xml:space="preserve">SETTORE FINANZIARIO </t>
  </si>
  <si>
    <t>SETTORE TECNICO</t>
  </si>
  <si>
    <t xml:space="preserve">SETTORE DEMOGRAFICO </t>
  </si>
  <si>
    <t>SETTORE VIGILANZA</t>
  </si>
  <si>
    <t>Interventi per gli anziani (soggiorno marino 38 + pasti a domicilio 5)</t>
  </si>
  <si>
    <t xml:space="preserve">Obj Operativo DUP:   </t>
  </si>
  <si>
    <t>CAMMILLERI DAVIDE</t>
  </si>
  <si>
    <t xml:space="preserve">Indirizzo Strategico DUP : </t>
  </si>
  <si>
    <t>no</t>
  </si>
  <si>
    <t xml:space="preserve">Missione  : 1 SERVIZI ISTITUZIONALI GENERALI E DI GESTIONE </t>
  </si>
  <si>
    <t>Programma: 6 Ufficio tecnico</t>
  </si>
  <si>
    <t>SOCCORSO CIVILE</t>
  </si>
  <si>
    <t>n. ab. 2019</t>
  </si>
  <si>
    <t>Cooperazione e associaizonismo</t>
  </si>
  <si>
    <t>Spesa programma/abitanti al 31/13</t>
  </si>
  <si>
    <t>Spesa programma/abitanti al 31/14</t>
  </si>
  <si>
    <t>TOTALE SPESA titolo I</t>
  </si>
  <si>
    <t>Obiettivo gestionale n° 1</t>
  </si>
  <si>
    <t xml:space="preserve">Indirizzo Strategico DUP </t>
  </si>
  <si>
    <t>PARTECIPAZIONE DEI CITTADINI ALLA GOVERNANCE</t>
  </si>
  <si>
    <t>Missione 1 : Servizi istituzionali, generali e di gestione</t>
  </si>
  <si>
    <t xml:space="preserve">Obj Operativo DUP  </t>
  </si>
  <si>
    <t>Favorire la trasparenza nell'azione del Comune</t>
  </si>
  <si>
    <t>Programma 1 : Organi Istituzionali</t>
  </si>
  <si>
    <t>SEGRETARIO COMUNALE</t>
  </si>
  <si>
    <t>TUTTI</t>
  </si>
  <si>
    <t>Attuazione del Piano Triennale di Prevenzione della Corruzione e della Trasparenza</t>
  </si>
  <si>
    <t>Il presente obiettivo gestionale, derivante dal Piano Triennale di Prevenzione della Corruzione e della Trasparenza (PTPCT) approvato dall'Ente, individua e misura le attività di prevenzione idonee a ridurre la probabilità che si verifichi il rischio di corruzione nell'Ente, ed è parallelamene finalizzato alla rilevazione e al report dei dati necessari al soddisfacimento degli obblighi previsti dalla normativa in materia.
L'obiettivo è inserito nel Piano della Performance anche al fine di evidenziare il collegamento del documento di programmazione con il PTPC, così come richiamato dalla Determina n. 12 del 28/10/2015 di ANAC: la lotta alla corruzione rappresenta, infatti,  un obiettivo strategico dell’albero della Performance che l’Ente locale attua con piani di azione operativi. 
Gli adempimenti, i compiti e le responsabilità del Responsabile per la Prevenzione della Corruzione (RPC) e dei suoi collaboratori sono parte integrante del ciclo della performance. Si segnala che, a seguito delle modifiche operate al D.Lgs. n. 33/2013, è stata disposta la confluenza dei contenuti del PTTI all'interno del PTPC. Il PTPC contiene, pertanto, in un'apposita sezione l'individuazione dei responsabili della trasmissione e della pubblicazione dei documenti, delle informazioni e dei dati ai sensi del D.Lgs. n. 33/2013.</t>
  </si>
  <si>
    <t>Descrizione delle fasi di attuazione:</t>
  </si>
  <si>
    <t>Approvazione in Giunta del PTPC relativo all'anno corrente</t>
  </si>
  <si>
    <t xml:space="preserve">Redazione report monitoraggio da parte dei Responsabili di Servizio attraverso uno schema concordato con il RPC, contenete indicatori oggettivi </t>
  </si>
  <si>
    <t>Pubblicazione sul sito istituzionale dell'Ente dell'Attestazione del livello di Trasparenza rilasciata dall'OV</t>
  </si>
  <si>
    <t>Redazione relazione sulla stato di attuazione delle misure previste dal PTPC anno corrente da parte del RPC</t>
  </si>
  <si>
    <t>Attuazione delle misure previste dal PTPC anno corrente</t>
  </si>
  <si>
    <t>Predisposizione aggiornamento annuale del PTPC da parte del RPC</t>
  </si>
  <si>
    <t>Monitoraggio sull'attuazione delle misure previste dal PTPC anno corrente</t>
  </si>
  <si>
    <t>Pubblicazione del PTPC  sul sito istituzionale dell'Ente</t>
  </si>
  <si>
    <t>ATTESO 2017</t>
  </si>
  <si>
    <t>RAGGIUNTO 2017</t>
  </si>
  <si>
    <t>n. Aree Generali di rischio sulle quali è stata realizzata la mappatura dei processi</t>
  </si>
  <si>
    <t>n. report Controllo successivo degli atti</t>
  </si>
  <si>
    <t>da Regolamento</t>
  </si>
  <si>
    <t>n. dipendenti coinvolti in attività formative in materia di prevenzione della corruzione</t>
  </si>
  <si>
    <t>Report di ciascuna PO sull'attuazione delle singole misure di contrasto previste nel PTPC</t>
  </si>
  <si>
    <t>n. attestazioni dell'avvenuta verifica dell'insussistenza di situazioni, anche potenziali, di conflitto di interesse per i Consulenti e Collaboratori pubblicate in Amministrazione Trasparente</t>
  </si>
  <si>
    <t>X / X = 100%</t>
  </si>
  <si>
    <t>Redazione relazione sulla stato di attuazione delle misure previste dal PTPC da parte del RPC</t>
  </si>
  <si>
    <t>Monitoraggio dei tempi dei procedimenti (da allegare al Report sul PTPC da parte dei Reponsabili di Servizio)</t>
  </si>
  <si>
    <t>luglio /dicembre</t>
  </si>
  <si>
    <t>Costo dell'obiettivo</t>
  </si>
  <si>
    <t>€ ….</t>
  </si>
  <si>
    <r>
      <t>n.</t>
    </r>
    <r>
      <rPr>
        <sz val="8"/>
        <color indexed="10"/>
        <rFont val="Tahoma"/>
        <family val="2"/>
      </rPr>
      <t xml:space="preserve"> </t>
    </r>
    <r>
      <rPr>
        <sz val="8"/>
        <rFont val="Tahoma"/>
        <family val="2"/>
      </rPr>
      <t>violazioni del Codice di Comportamento</t>
    </r>
  </si>
  <si>
    <t>n. segnalazioni di illeciti ai sensi del PTPC (whistleblowing)</t>
  </si>
  <si>
    <t>Valutazione media da report Controlli Interni</t>
  </si>
  <si>
    <t xml:space="preserve">BOSTICCO LUCIANA </t>
  </si>
  <si>
    <t>TONELLI MARIA</t>
  </si>
  <si>
    <t>PAVIA BRUNO</t>
  </si>
  <si>
    <t>DES</t>
  </si>
  <si>
    <t>TYP</t>
  </si>
  <si>
    <t>ATT</t>
  </si>
  <si>
    <t>VA</t>
  </si>
  <si>
    <t>ADD</t>
  </si>
  <si>
    <t>Obiettivo gestionale n° 2</t>
  </si>
  <si>
    <t>AMMINISTRAZIONE DIGITALE</t>
  </si>
  <si>
    <t>Missione  : 1 
SERVIZI ISTITUZIONALI, GENERALI E DI GESTIONE</t>
  </si>
  <si>
    <t>Realizzazione di azioni per lo sviluppo dell'Agenda Digitale</t>
  </si>
  <si>
    <t>Programma: 2 
SEGRETERIA GENERALE</t>
  </si>
  <si>
    <t xml:space="preserve">AMMINISTRATIVO </t>
  </si>
  <si>
    <t>BOSTICCO LUCIANA</t>
  </si>
  <si>
    <t>C</t>
  </si>
  <si>
    <t>BARBERO NADIA</t>
  </si>
  <si>
    <t xml:space="preserve">C </t>
  </si>
  <si>
    <t>CELLI SABINA</t>
  </si>
  <si>
    <t>SCAGLIA IRMA</t>
  </si>
  <si>
    <t>B</t>
  </si>
  <si>
    <t>NIGRO DANIELA</t>
  </si>
  <si>
    <t>SANTARSIERO ERNESTO</t>
  </si>
  <si>
    <t>Obiettivo gestionale n° 3</t>
  </si>
  <si>
    <t>TUTELARE LE ESIGENZE SOCIALI DI ANZIANI, FAMIGLIE E DISABILI</t>
  </si>
  <si>
    <t>Missione  : 15 
POLITICHE PER IL LAVORO E LA FORMAZIONE PROFESSIONALE</t>
  </si>
  <si>
    <t>Agevolare l'inserimento nel mondo del lavoro da parte dei giovani</t>
  </si>
  <si>
    <t>Programma: 1 
SERVIZI PER LO SVILUPPO DEL MERCATO DEL LAVORO</t>
  </si>
  <si>
    <t>DEMOGRAFICO</t>
  </si>
  <si>
    <t>programmazione delle attività da realizzare all'interno del progetto con il tutor dell'Istituto scolastico superiore.</t>
  </si>
  <si>
    <t>RAGAZZI IMPEGNATI NEL PROGETTO DI SERVIZIO CIVILE NAZIONALE VOLONTARIO</t>
  </si>
  <si>
    <t xml:space="preserve">REALIZZAZIONE DI OPUSCOLO INFORMATIVO MENSILE  REALIZZATO DAI RAGAZZI S.C.N.V. </t>
  </si>
  <si>
    <t xml:space="preserve">C3 </t>
  </si>
  <si>
    <t>TISCI Claudio</t>
  </si>
  <si>
    <t>BARBERO PAOLO</t>
  </si>
  <si>
    <t>GURRIERI FEDERICA</t>
  </si>
  <si>
    <t>Indirizzo Strategico DUP :</t>
  </si>
  <si>
    <t xml:space="preserve">TUTELARE LE ESIGENZE SOCIALI DI ANZIANI, FAMIGLIE, DISABILI </t>
  </si>
  <si>
    <t xml:space="preserve">Missione  : 12 DIRITTI SOCIALI, POLITICHE SOCIALI E FAMIGLIA </t>
  </si>
  <si>
    <t xml:space="preserve">Obj Operativo DUP: </t>
  </si>
  <si>
    <t>Interventi a favore di anziani, minori disabili e famiglie in difficoltà economica</t>
  </si>
  <si>
    <t>Programma: 5  interventi per famiglie</t>
  </si>
  <si>
    <t>progettazione delle attività da svolgere nel corso dell'anno con utilizzo di tirocini</t>
  </si>
  <si>
    <t>attivazione tirocini</t>
  </si>
  <si>
    <t>gestione di attività sociali a favore della cittadinanza (stampa CUD, modelli ISEE e consegna sacchetti plastica)</t>
  </si>
  <si>
    <t xml:space="preserve">n. persone attivate in cantieri di lavoro </t>
  </si>
  <si>
    <t xml:space="preserve">ISEE calcolati </t>
  </si>
  <si>
    <t>TOSATTO MIRELLA</t>
  </si>
  <si>
    <t>VINCI TERESA</t>
  </si>
  <si>
    <t xml:space="preserve">Obiettivo gestionale </t>
  </si>
  <si>
    <t xml:space="preserve">Obiettivo Strategico DUP : </t>
  </si>
  <si>
    <t>Missione 1 : SERVIZI ISTITUZIONALI, GENERALI E DI GESTIONE</t>
  </si>
  <si>
    <t xml:space="preserve">Obj Operativo DUP:  </t>
  </si>
  <si>
    <t>Programma 7: Elez. E consult.popolari, Anagrafe e Stato civile</t>
  </si>
  <si>
    <t>Celli Sabina</t>
  </si>
  <si>
    <t>Gurrieri Federica</t>
  </si>
  <si>
    <t>Obiettivo gestionale n° 7</t>
  </si>
  <si>
    <t>Obiettivo Strategico DUP :</t>
  </si>
  <si>
    <t>PUBBLICA AMMINISTRAZIONE EFFICACE ED EFFICIENTE</t>
  </si>
  <si>
    <t>Obj Operativo DUP:  n. X</t>
  </si>
  <si>
    <t>Razionalizzazione spese di funzionamento</t>
  </si>
  <si>
    <t>Missione 1  : SERVIZI ISTITUZIONALI GENERALI E DI GESTIONE</t>
  </si>
  <si>
    <t>Programma: 3 Gestione economica, finanziaria , programmazione e provveditorato</t>
  </si>
  <si>
    <t>FINANZIARIO</t>
  </si>
  <si>
    <t>Scaglia Irma</t>
  </si>
  <si>
    <t>FERGOLA VALERO</t>
  </si>
  <si>
    <t>Obiettivo gestionale n° 11</t>
  </si>
  <si>
    <t xml:space="preserve">BARACCO FABRIZIO </t>
  </si>
  <si>
    <t>BARACCO FABRIZIO</t>
  </si>
  <si>
    <t xml:space="preserve">Obiettivo Strategico DUP: </t>
  </si>
  <si>
    <t>sicurezza</t>
  </si>
  <si>
    <t>potenziamento del controllo del territorio</t>
  </si>
  <si>
    <t>Programma 1 : Polizia locale e amministrativa</t>
  </si>
  <si>
    <t>vigilanza</t>
  </si>
  <si>
    <t>predisposizione dei turni e dei servizi</t>
  </si>
  <si>
    <t>avvio della fase di rilevazione dei consensi</t>
  </si>
  <si>
    <t>avvio dell'attività di vigilanza</t>
  </si>
  <si>
    <t>termine del servizio</t>
  </si>
  <si>
    <t>ore di pattuglia totali</t>
  </si>
  <si>
    <t>pattuglie svolte</t>
  </si>
  <si>
    <t xml:space="preserve">dipendenti coinvolti </t>
  </si>
  <si>
    <t>pattuglie settimanali</t>
  </si>
  <si>
    <t>perido di svolgimento</t>
  </si>
  <si>
    <t xml:space="preserve">orario coperto </t>
  </si>
  <si>
    <t>20,30 / 00,30</t>
  </si>
  <si>
    <t>giornate di svolgimento</t>
  </si>
  <si>
    <t>da lun a dom</t>
  </si>
  <si>
    <t>quantità minima di controlli svolti</t>
  </si>
  <si>
    <t xml:space="preserve">C  </t>
  </si>
  <si>
    <t>CHILLE' CARLO</t>
  </si>
  <si>
    <t>SARRA ANDREA</t>
  </si>
  <si>
    <t>BONINO ELENA</t>
  </si>
  <si>
    <t>CANDELO FABRIZIO</t>
  </si>
  <si>
    <t>VIGILANZA</t>
  </si>
  <si>
    <t xml:space="preserve">operatori impiegati </t>
  </si>
  <si>
    <t>VALORIZZAZIONE DELL'IMMAGINE DI CANDIOLO ANCHE TRAMITE LE ASSOCIAZIONI LOCALI</t>
  </si>
  <si>
    <t>Missione: 5 
TUTELA E VALORIZZAZIONE DEI BENI E DELLE ATTIVITA' CULTURALI</t>
  </si>
  <si>
    <t>Incentivare le espressioni culturali ed artistiche del territorio</t>
  </si>
  <si>
    <t>Programma: 2 
ATTIVITA' CULTURALI E INTERVENTI DIVERSI NEL SETTORE CULTURALE</t>
  </si>
  <si>
    <t>SETTORI AMMINISTRATIVO, TECNICO, VIGILANZA</t>
  </si>
  <si>
    <t xml:space="preserve">eventi organizzati </t>
  </si>
  <si>
    <t xml:space="preserve">realizzazione degli eventi secondo il programma annuale delle manifestazioni </t>
  </si>
  <si>
    <t>% tempo dedicato al progetto</t>
  </si>
  <si>
    <t xml:space="preserve">CHILLE' CARLO </t>
  </si>
  <si>
    <t>FERGOLA VALERIO</t>
  </si>
  <si>
    <t>Obj Operativo DUP</t>
  </si>
  <si>
    <t>SETTORE AMMINISTRATIVO</t>
  </si>
  <si>
    <t>TUTTI I SETTORI</t>
  </si>
  <si>
    <t xml:space="preserve">inserimento delle notizie entro tre giorni antecedenti l'evento </t>
  </si>
  <si>
    <t>Indicatori di Efficienza quantitativa</t>
  </si>
  <si>
    <t>aggiornamento costante delle informazioni</t>
  </si>
  <si>
    <t xml:space="preserve">  </t>
  </si>
  <si>
    <t xml:space="preserve">VINCI TERESA </t>
  </si>
  <si>
    <t xml:space="preserve">Indirizzo Strategico DUP :  </t>
  </si>
  <si>
    <t>Missione  : 1 SERVIZI ISTITUZIONALI GENERALI E DI GESTIONE</t>
  </si>
  <si>
    <t>Programma: 3 Gestione economicafinanziaria, programmazione e provveditorato</t>
  </si>
  <si>
    <t>Interventi per l'infanzia e i minori e per asili nido (convenzione nido Torino 3e Primavera 17)</t>
  </si>
  <si>
    <t>Obiettivo gestionale n° 12</t>
  </si>
  <si>
    <t>Obiettivo gestionale n° 13</t>
  </si>
  <si>
    <t>Obiettivo gestionale n° 14</t>
  </si>
  <si>
    <t>tutoraggio costante per tutto il periodo di realizzazione delle attività</t>
  </si>
  <si>
    <t xml:space="preserve">tutoraggio costante per tutto il periodo di realizzazione delle attività da parte dei ragazzi impegnati nel progetto di SERVIZIO CIVILE NAZIONALE VOLONTARIO </t>
  </si>
  <si>
    <t>Pubblica amministrazione efficace ed efficiente</t>
  </si>
  <si>
    <t>questionari di gradimento somministrato agli amministratori</t>
  </si>
  <si>
    <t>n. ab. 2020</t>
  </si>
  <si>
    <t>Formazione professionale</t>
  </si>
  <si>
    <t xml:space="preserve"> + QUOTA CAPITALE MUTUI</t>
  </si>
  <si>
    <t xml:space="preserve">PROGRAMMAZIONE E GESTIONE ATTIVITA' SOCIALI E LAVORATORI IN MOBILITA', TIROCINI,  CANTIERI DI LAVOR0, PROGETTI DI PUBBLICA UTILITA' - MANTENIMENTO SERVIZI IN AMBITO SOCIALE. </t>
  </si>
  <si>
    <t>REALIZZAZIONE PROGETTI DI LETTURE AD ALTA VOCE PER BAMBINI DELLA SCUOLA DELL'INFANZIA</t>
  </si>
  <si>
    <t xml:space="preserve">TOSATTO MIRELLA </t>
  </si>
  <si>
    <t xml:space="preserve">inserimento delle informazioni  relative agli  eventi e  news; </t>
  </si>
  <si>
    <t xml:space="preserve">n. di notizie inserite </t>
  </si>
  <si>
    <t xml:space="preserve">aggiornamento delle notizie  </t>
  </si>
  <si>
    <t xml:space="preserve">SCAGLIA IRMA </t>
  </si>
  <si>
    <t xml:space="preserve">incontri serali organizzati da MNEMOTECA, UNITRE o altre associazioni locali </t>
  </si>
  <si>
    <t xml:space="preserve">realizzazione delle serate presso la biblioteca o aula magna </t>
  </si>
  <si>
    <t>ATTESO 2018</t>
  </si>
  <si>
    <t>Esecuzione dei lavori</t>
  </si>
  <si>
    <t>RAGGIUNTO 2018</t>
  </si>
  <si>
    <t>“SERVIZI DI CONTROLLO DEL DECORO e VIGILANZA SUL TERRITORIO COMUNALE”</t>
  </si>
  <si>
    <t>CORSI DI FORMAZIONE TEMATICA NELLE SCUOLE</t>
  </si>
  <si>
    <t>contatti con i docenti per pianificare le lezioni</t>
  </si>
  <si>
    <t>inizio del percoso formativo con test di ingresso</t>
  </si>
  <si>
    <t>fine del percorso con test di uscita</t>
  </si>
  <si>
    <t>lezioni svolte</t>
  </si>
  <si>
    <t>ore impiegate</t>
  </si>
  <si>
    <t>periodo di svolgimento</t>
  </si>
  <si>
    <t>maggio - giugno - settembre - ottobre - novembre</t>
  </si>
  <si>
    <t xml:space="preserve">test in uscita positivi per almeno l' 80%  delle risposte di ogni questionario </t>
  </si>
  <si>
    <t>Aggiornamento eventuale dei processi mappati e aggiornamento banca dati secondo quanto indicato nel Piano</t>
  </si>
  <si>
    <t xml:space="preserve">COMPILAZIONE DELLA PRIMA PARTE DELLA SEGNALAZIONE ED ASSEGNAZIONE ALL'UFFICIO COMPETENTE. </t>
  </si>
  <si>
    <t xml:space="preserve">GESTIONE DELLA SEGNALAZIONE, COMPLETAMENTO INFORMAZIONI SUL REGISTRO ED INVIO RISPOSTA AL RICHIEDENTE. </t>
  </si>
  <si>
    <t>Indicatori quantitativi</t>
  </si>
  <si>
    <t xml:space="preserve"> Registro da inserire in cartella condivisa</t>
  </si>
  <si>
    <t>n. 1</t>
  </si>
  <si>
    <t xml:space="preserve"> tracciabilità intero processo</t>
  </si>
  <si>
    <t>Potenziamento degli
strumenti di
partecipazione dei
cittadini alla vita
amministrativa dell'Ente</t>
  </si>
  <si>
    <t xml:space="preserve"> TRASVERSALE. GESTIONE E REALIZZAZIONE DI EVENTI (GRILLO D'ORO,  BUTTON RUN, PIZZA DELLE REGGE, PALIO DEI BORGHI) E ATTIVITA' SERALI ORGANIZZATE DALLA MNEMOTECA, DALL'UNITRE E DALLE ASSOCIAZIONI LOCALI </t>
  </si>
  <si>
    <t>Comunicazione dati sulla piattaforma certificazione dei crediti</t>
  </si>
  <si>
    <t>Caricamento flusso informatico prodotto dal programma di contabilità</t>
  </si>
  <si>
    <t>Sistemazione anomalie Piattaforma Certificazione Crediti</t>
  </si>
  <si>
    <t>Missione 1  : SERVIZI ISTITUZIONALE GENERALI E DI GESTIONE</t>
  </si>
  <si>
    <t>Programma 7: Elezioni e Consultazioni Popolari. Anagrafe e stato civile</t>
  </si>
  <si>
    <t>RIQUALIFICAZIONE CENTRO DI CANDIOLO E PIANO DI INTERVENTI MANUTENTIVI DELLE STRADE E AREE PUBBLICHE</t>
  </si>
  <si>
    <t xml:space="preserve"> Realizzazione interventi per la riqualificazione del Centro</t>
  </si>
  <si>
    <t>Obiettivo gestionale n° 10</t>
  </si>
  <si>
    <t>Acquisizione della progettazione esecutiva</t>
  </si>
  <si>
    <t>Affidamento dei lavori</t>
  </si>
  <si>
    <t>Missione 3 : ordine pubblico e sicurezza</t>
  </si>
  <si>
    <t>Promuovere la conoscenza ed il rispetto dei diritti civili</t>
  </si>
  <si>
    <t>Potenziamento degli strumenti di partecipazione dei cittadini alla vita amministrativa dell'Ente</t>
  </si>
  <si>
    <t xml:space="preserve">CANDELO FABRIZIO </t>
  </si>
  <si>
    <t>Correzione/Integrazione dei dati mancanti con inserimento manuale dei mandati di pagamento</t>
  </si>
  <si>
    <t>nuovi dispositivi attivati su APP MUNICIPIUM</t>
  </si>
  <si>
    <t xml:space="preserve">GURRIERI FEDERICA </t>
  </si>
  <si>
    <t>positivo almeno 80%
 all'80%</t>
  </si>
  <si>
    <t>120 + 36</t>
  </si>
  <si>
    <t>15 + 6</t>
  </si>
  <si>
    <t>01/06 - 15/09 + 01/11 - 15/12</t>
  </si>
  <si>
    <t>100 + 50</t>
  </si>
  <si>
    <t xml:space="preserve">GESTIONE ED AGGIORNAMENTO  DEL REGISTRO DELLE SEGNALAZIONI PERVENUTE AL PROTOCOLLO </t>
  </si>
  <si>
    <t>REVISIONE DEL SISTEMA</t>
  </si>
  <si>
    <t xml:space="preserve">Il piano triennale della prevenzione alla corruzione prevede la gestione di un registro delle segnalazioni  al fine di monitorare le richieste/segnalazioni dei cittadini pervenute al protocollo tramite vari canali: mail, pec, app, collaboratori, telefonata, ecc. A tal fine è stato istituito un registro in cui catalogare tutte le segnalazioni pervenute (non solo quelle su abusi edilizi, ma in generale anche richieste di interventi manutentivi, segnalazione disservizi, ecc.) e ove dare evidenza di tutte le fasi principali del presso (in particolare: data di arrivo della segnalazione, mezzo attraverso il quale è pervenuta la segnalazione, settore di competenza, materia/ambito della segnalazione, responsabile del procedimento, attività compiuta, esito e relativa data di comunicazione finale). Le informazioni iniziali (data e numero protocollo, ecc.) vengono inserite dal Settore Amministrativo il giorno stesso in cui la segnalazione è protocollata. I settori di competenza inseriscono entro 3 gg. le informazioni di base (es. RUP); quindi tempestivamente inseriscono le informazioni successive. Nel 2019 è prevista la revisione della procedura cogliendo gli interventi correttivi indicati dagli Amministratori.                                                                                                                                                                                                                                                                    
</t>
  </si>
  <si>
    <t>ATTUAZIONE DEL PIANO TRIENNALE DI PREVENZIONE DELLA CORRUZIONE (TUTTI)</t>
  </si>
  <si>
    <t xml:space="preserve"> GESTIONE ED AGGIORNAMENTO DEL REGISTRO DELLE SEGNALAZIONI PERVENUTE AL PROTOCOLLO (TUTTI)</t>
  </si>
  <si>
    <t>GESTIONE DEI PROGETTI DI SERVIZIO CIVILE NAZIONALE VOLONTARIO (BIBLIOTECA  E UFFICIO AMBIENTE)</t>
  </si>
  <si>
    <t>Subentro in ANPR (Anagrafe Nazionale Popolazione Residente)</t>
  </si>
  <si>
    <t>L'Anagrafe Nazionale della Popolazione Residente (ANPR) sostituirà progressivamente le anagrafi dei Comuni italiani, diventando il riferimento unico per la Pubblica Amministrazione, le società partecipate e i gestori di servizi pubblici.
L'istituzione  dell'ANPR prevede varie fasi e si perfeziona secondo un progetto che realizza gli interventi sulla base dei provvedimenti normativi emanati dal Ministero dell'Interno.
1. Compilazione della scheda di monitoraggio, necessaria al Ministero dell'Interno per predisporre il piano di subentro e l'assegnazione della data dalla quale il Comune potrà iniziare a svolgere i passi propedeutici all'utilizzo effettivo di ANPR.
2. test di subentro, per rilevare preliminarmente al subentro, eventuali criticità nei dati;
3. pre-subentro; 
Tale fase consta di due attività principali: 
a. Simulazione del subentro (obbligatoria per tutti i Comuni) che prevede l'invio da parte del Comune del file contenente i dati dell'APR e dell'AIRE locali con elaborazione e controllo da parte di ANPR, validazione del codice fiscale con l'Agenzia delle Entrate e restituzione degli esiti al Comune
b. Test di integrazione per la valutazione del corretto funzionamento del sistema gestionale.
4. subentro: ripetizione in ambiente di subentro dell'invio dei file contenenti i dati registrati   nella propria APR e AIRE. Nella data prestabilita per il subentro, il comune chiude gli sportelli al pubblico, assicurandosi che nessun dipendente stia operando sull’APR ed effettua lo scarico e l’invio dei dati (APR ed AIRE), con le stesse modalità in precedenza utilizzate in ambiente di pre-subentro. Gli esiti della conferma o del mancato subentro verranno restituiti tramite PEC
del M.I.; ai Comuni spetta la fase propedeutica al rilascio (acquisizione dati cittadino,scansione foto,rilevamento firma ed impronte digitali, trasmissione dati al Ministero). La richiesta di emissione della CIE sarà fatta previo appuntamento attraverso un duplice canale: prenotazione online nel portale "Agenda CIE" del Ministero oppure prenotazione allo sportello negli orari di apertura dell'ufficio. Si ritiene di anticipare l'emissione della CIE a decorrere dal mese di giugno 2018</t>
  </si>
  <si>
    <t>AVVIO FATTURAZIONE ELETTRONICA</t>
  </si>
  <si>
    <t xml:space="preserve">Dal 1° gennaio 2019 è scattato l'obbligo della fattura elettronica per aziende e privati che operano in contesti B2B e B2C. L'Ente emette fatture sia nei confronti di soggetti con Partita Iva, sia nei confronti di consumatori finali. Nel caso di fattura elettronica verso consumatori finali senza Partita Iva il sistema di interscambio recapiterà le fatture elettroniche nei confronti di consumatori finali all'interno di un'apposita sezione denominata Cassetto Fiscale. Ogni fattura elettronica emessa dovrà essere firmata digitalmente e inviata via Pec al Sistema di Interscambio. La fattura elettronica deve essere inserita nell'apposito Registro Iva.
L’obiettivo sarà costituito da una fase iniziale di approfondimento sulle modalità operative per l’emissione della fattura elettronica. Dovranno essere poi chiesti agli uffici interessati tutti i dati necessari per l’emissione della fattura elettronica (codice univoco, pec, ecc), per poi procedere all’emissione e alla regolare contabilizzazione ai fini IVA. 
</t>
  </si>
  <si>
    <t xml:space="preserve">Il Ministero dell'Economia e Finanze effettua  un monitoraggio costante sui tempi di pagamento  delle Pubbliche amministrazioni  attraverso la PIATTAFORMA DEI CREDITI COMMERCIALI  (PCC) gestita dalla Ragioneria Generale dello Stato. 
L’avvio del sistema di pagamento SIOPE+, in vigore dal ottobre 2018, doveva consentire l’acquisizione dei dati e dei tempi di pagamento contestualmente all’emissione dell’ordinativo di pagamento da parte dell’Ente, senza ulteriori invii. E’ stato riscontrato che sulla PCC ci sono ancora fatture in stato ricevute e non pagate, mentre in realtà i pagamenti sono stati effettuati nei tempi stabiliti. 
L'obiettivo  ( oltre alla  certificazione dei crediti)  è  quello di  disporre  informazioni complete sui tempi di pagamento (come richiesto dalla Commissione Europea) 
La partecipazione per il raggiungimento di questo obiettivo comporta il caricamento sul portale della Ragioneria dello Stato di tutti i  mandati di pagamento relativi a fatture in stato “ricevute”, per le quali il pagamento è stato effettuato e inviato alla PCC tramite il sistema SIOPE+, ma non acquisito.
Si evidenzia che nonostante il passaggio al sistema Siope+, vengono riscontrate numerosissime anomalie che devono essere corrette/integrate  manualmente con inserimento dei mandati di pagamento.
L'obiettivo che si pone questo ufficio è quello di permettere alla Ragioneria dello Stato di verificare il permanere nella condizione di  "ente virtuoso"  per  i tempi di pagamento delle fatture.
</t>
  </si>
  <si>
    <t>ARCHIVIO PRATICHE EDILIZIE: NUOVA LOCALIZZAZIONE E RIORDINO GENERALE</t>
  </si>
  <si>
    <t xml:space="preserve">
- sgombero e riordino di un locale sottoutilizzato, posto al piano primo dell'edificio comunale;
- trasferimento di scaffalature metalliche, recupero e rinforzo ed adattamento delle armadiature preesistenti in legno;
- spostamento e riordino generale di parte della documentazione, dall'Ufficio Tecnico al nuovo locale.
</t>
  </si>
  <si>
    <t>REALIZZAZIONE DELLE  OPERE PUBBLICHE INSERITE NEL PROGRAMMA ANNUALE DEI LAVORI PUBBLICI - LAVORI FINANZIATI DA REGIONE E LEGGE BILANCIO 2019</t>
  </si>
  <si>
    <t xml:space="preserve">L'importante tema del “decoro” ha fatto accrescere l’esigenza dell'Amministrazione di implementare i servizi di Polizia Locale. Il progetto in questione garantisce una maggiore presenza visibile della Municipale sul territorio, migliora il controllo sul rispetto del vivere civile e delle regole in generale e afferma la sicurezza sul territorio. Come lo scorso anno verrà mantenuta la parte del progetto riguardante i servizi di vigilanza nelle serate in cui vengono svolti i maggiori eventi pubblici dell'estate 2019, nonché i servizi di polizia stradale mediante l'utilizzo di idonee apparecchiature con il fine di rendere una maggiore “visibilità” e scoraggiare comportamenti di guida scorretti e pericolosi che costituiscono la fonte principale di incidenti stradali;
PERIODO DI SVOLGIMENTO - Dal 01 giugno al 15 settembre mediante una pattuglia serale per settimana con la sospensione in quella di ferragosto.
Novità rispetto ai precedenti progetti - Nei periodi estivi di maggior rischio per i furti in abitazione, sulla scorta dei dati rilevati negli anni precedenti, si propone di incrementare il servizio di ronda serale con ulteriori 4 pattuglie notturne dalle 22.00 alle 06.00   
PERSONALE IMPIEGATO - Alla realizzazione del progetto, partecipa tutto il personale di Polizia Municipale di categoria C nei limiti delle proprie competenze e prerogative funzionali.
</t>
  </si>
  <si>
    <t xml:space="preserve">E' stato richiesto, direttamente dal personale docente della scuola secondaria, di poter avere supporto per lo sviluppo di una formazione specifica svolta da personale della Polizia Locale.
Gli argomenti proposti per l'anno in corso sono attinenti l'educazione stradale e l'educazione civica, il bullismo, la sicurezza in genere, protezione civile e modalità di comportamento in caso di emergenze o calamità.   
I cicli di incontri sono suggeriti per le classi 2,3,4,5 primaria e tutte le 3 classi della secondaria. 
E' previsto un impegno totale di 50 ore di lavoro tra lo svolgimento della formazione e la preparazione del percorso didattico in collaborazione con il personale docente. 
</t>
  </si>
  <si>
    <t xml:space="preserve">TRASVERSALE. POTENZIARE GLI STRUMENTI DI INFORMAZIONE E PARTECIPAZIONE DEI CITTADINI ALLA VITA AMMINISTRATIVA DEL COMUNE CON REALIZZAZIONE DI UNA CARTA GENERALE DEI SERVIZI DEL COMUNE E DI ALCUNE  CARTE DEI SERVIZI DEGLI UFFICI </t>
  </si>
  <si>
    <t>ELENCO  DEGLI OBIETTIVI GESTIONALI 2019</t>
  </si>
  <si>
    <t>SUBENTRO IN A.N.P.R. (Demografici)</t>
  </si>
  <si>
    <t>AVVIO FATTURAZIONE ELETTRONICA (Finanziario)</t>
  </si>
  <si>
    <t>COMUNICAZIONE DATI SULLA PIATTAFORMA CERTIFICAZIONE DEI CREDITI  (Finanziario)</t>
  </si>
  <si>
    <t>ARCHIVIO PRATICHE EDILIZIE: NUOVA LOCALIZZAZIONE E RIORDINO GENERALE (Tecnico)</t>
  </si>
  <si>
    <t>IMPIANTI AUDIO/VIDIO CONSIGLIO COMUNALE (Tecnico)</t>
  </si>
  <si>
    <t>REALIZZAZIONE DELLE  OPERE PUBBLICHE INSERITE NEL PROGRAMMA ANNUALE DEI LAVORI PUBBLICI - MANUTENZIONE STRADE ANNO 2018 (Tecnico)</t>
  </si>
  <si>
    <t>RIQUALIFICAZIONE ROTONDA CON PARTECIPAZIONE DI PRIVATI/IMPRESE (Tecnico)</t>
  </si>
  <si>
    <t xml:space="preserve"> SERVIZI DI CONTROLLO DEL DECORO e VIGILANZA SUL TERRITORIO COMUNALE (Vigili)</t>
  </si>
  <si>
    <t>CORSI DI FORMAZIONE TEMATICA NELLE SCUOLE (Vigili)</t>
  </si>
  <si>
    <t>ELIMINAZIONE/RIDUZIONE ASPETTI CRITICI SEGNALATI PER ZONE DIVIETO DI SOSTA (Vigili)</t>
  </si>
  <si>
    <t>SUPERAMENTO PROBLEMATICHE DIVIETO SOSTA DURANTE SPAZZAMENTO (Vigili)</t>
  </si>
  <si>
    <t>ATTESO 2019</t>
  </si>
  <si>
    <t>RAGGIUNTO 2019</t>
  </si>
  <si>
    <t xml:space="preserve">GENTILI LORENZA </t>
  </si>
  <si>
    <t xml:space="preserve">CELLI SABINA </t>
  </si>
  <si>
    <t>GENTILI LORENZA</t>
  </si>
  <si>
    <t xml:space="preserve">TECNICO </t>
  </si>
  <si>
    <t xml:space="preserve">Questa Amministrazione è particolarmente attenta allo sviluppo culturale, sociale e lavorativo dei giovani. In tale contesto, ferme tutte le altre iniziative sulla spesa sociale e di sviluppo di infrastrutture, si ritiene strategico realizzare forme di collegamento tra la scuola ed il lavoro. A tal fine l'Ente intende valorizzare i percorsi di alternanza scuola lavoro mediante la predisposizione di appositi progetti predisposti dal Settore Amministrativo. Lo stesso settore, oltre ad occuparsi di tutti gli adempimenti progettuali e burocratici (in particolare l'approvazione delle convenzioni con gli istituti scolastici)  è chiamato all' attività di formazione e tutoraggio dei ragazzi inseriti nei progetti . Sono  previsti progetti per due ragazzi del S.C.N.V. che hanno iniziato il nuovo progetto presso la biblioteca nel mese di marzo e un nuovo ragazzo che  ha iniziato il progetto presso il settore ambiente (uff.tecnico) </t>
  </si>
  <si>
    <t xml:space="preserve">realizzazione di opuscolo informativo della biblioteca da realizzarsi a cura dei ragazzi impegnati nel progetto </t>
  </si>
  <si>
    <t xml:space="preserve">REALIZZAZIONE DELLE ATTIVITA' PREVISTE DAL PROGETTO </t>
  </si>
  <si>
    <t>Obiettivo gestionale n° 4</t>
  </si>
  <si>
    <t>progettazione e presentazione progetti di cantieri di lavoro e di PPU</t>
  </si>
  <si>
    <t xml:space="preserve">gestione della parte amministrativa dei lavoratori impegnati nei cantieri di lavoro e PPU </t>
  </si>
  <si>
    <t>n. cud rilasciati.</t>
  </si>
  <si>
    <t xml:space="preserve">Nell'ambito delle attività di politiche attive del lavoro l'Amministrazione Comunale ha avviato già da alcuni anni un progetto in collaborazione con una associazione locale al fine di attivare alcuni tirocini di formazione lavoro, sia all'interno del Comune che con aziende private.  La finalità del progetto è quella di favorire l’accesso al lavoro di persone in condizioni di disagio lavorativo o  di chi intenda rientrare al lavoro dopo periodo  senza ricerca attiva, dando vita a percorsi di incontro tra domanda e offerta. Inoltre il Comune ha approvato  progetti regionali di cantieri di lavori e di pubblica utilità per la realizzazione di servizi di utilità collettiva, mediante l’utilizzo di particolari categorie di soggetti; tali progetti   hanno l'obiettivo di rafforzare la posizione relativa sul mercato del lavoro dei partecipanti tramite un’esperienza lavorativa qualificante (grazie all’acquisizione di competenze spendibili presso imprese private e pubbliche del settore) a cui si aggiunge la necessità di garantire un miglioramento dei servizi offerti dall’Ente all’utenza cittadina. Il settore amministrativo si occupa in particolare della programmazione e della gestione amminsitrativa dei lavoratori occupati nei  progetti. Il progetto tende inoltre a mantenere alcuni importanti servizi svolti dal settore amministrativo a favore della cittadinanza per agevolare soprattutto  i più anziani e famiglie disagiate: stampa dei modelli CUD e OBIS M, certificazione ISEE,  inserimento pratiche per bonus gas, energia, assegni per il nucleo famigliare e figli a carico, bonus bebè, carta di famiglia, consegna sacchetti per la plastica, sostituzione dei volontari pedibus. Da quest'anno il settore si occupa altresì del rilascio delle esenzioni ticket per famiglie indigenti. </t>
  </si>
  <si>
    <t xml:space="preserve">n. esenzioni ticket per famiglie indigenti </t>
  </si>
  <si>
    <t xml:space="preserve">IMPIANTI AUDIO VIDEO  CONSIGLIO COMUNALE </t>
  </si>
  <si>
    <t xml:space="preserve">RIQUALIFICAZIONE ROTONDA CON PARTECIPAZIONE DI PRIVATI/IMPRESE </t>
  </si>
  <si>
    <t>Obiettivo gestionale n° 15</t>
  </si>
  <si>
    <t>Obiettivo gestionale n° 16</t>
  </si>
  <si>
    <t>ELIMINAZIONE/RIDUZIONE ASPETTI CRITICI SEGNALATI PER ZONE DIVIETO DI SOSTA</t>
  </si>
  <si>
    <t>SUPERAMENTO PROBLEMATICHE DIVIETO SOSTA DURANTE SPAZZAMENTO STRADE</t>
  </si>
  <si>
    <t>Obiettivo gestionale trasversale 18</t>
  </si>
  <si>
    <t>realizzazione nuova pagina informativa sul sito dedicata alle donne</t>
  </si>
  <si>
    <t>L'obiettivo è la valorizzazione dell'immagine del Comune. A tal fine si ritiene di sostenere iniziative culturali di livello quali il concorso di pittura "Grillo d'Oro", il concorso letterario ed altre iniziative volte ad incentivare le espressioni culturali e artistiche del territorio .    Oltre alla organizzazione delle attività durante il normale orario di lavoro il progetto prevede la presenza di un dipendente dell'area amministrativa, n. 1 dipendente dell'area tecnica e n. 1 dipendente dell'area di vigilanza nell'evento Grillo d'oro, Button Run e Palio dei Borghi . L'associazione MNEMOTECA di Candiolo,  l'UNITRE  e le Associazioni Candiolesi organizzano durante il 2019 attività serali (documentari, film, spettacoli teatrali, presentazioni di libri, ecc ) con il  patrocinio del Comune.  L'ufficio amministrativo garantisce la presenza di un dipendente nell'orario serale dalle ore 20.00 alle ore 23.00 presso la biblioteca Comunale o presso l'aula magna della Scuola secondaria</t>
  </si>
  <si>
    <t>organizzazione degli eventi in programma (GRILLO D'ORO, BUTTON RUN  e PALIO BORGHI)</t>
  </si>
  <si>
    <t xml:space="preserve">collaborazione con l'associazione Mnemoteca, UNITRE o altre associazioni  per l'organizzazione di attività serali presso la biblioteca comunale o l'aula magna della Scuola Secondaria. </t>
  </si>
  <si>
    <t xml:space="preserve">FINANZIARIO </t>
  </si>
  <si>
    <t>CADELANO LISA</t>
  </si>
  <si>
    <t>VISALLI ANGELA</t>
  </si>
  <si>
    <t>Visalli Angela</t>
  </si>
  <si>
    <t>studio e progettazione del piano di segnaletica</t>
  </si>
  <si>
    <t>affidamento e attuazione del servizio di posa</t>
  </si>
  <si>
    <t>attività di controllo sul rispetto del divieto</t>
  </si>
  <si>
    <t xml:space="preserve">in un'ottica di sviluppo e incentivo al rispetto delle regole in ambito urbano verrà sviluppato uno studio teso a pianificare l'installazione sperimentale di segnaletica stradale fissa, dapprima in un'area limitata del territorio, da espandere successivamente ad altri settori, riguardante il divieto di sosta temporaneo in concomitanza dei giorni di passaggio dei mezzi di pulizia meccanizzata del Covar. 
Il progetto, oltre alla predisposizione della segnaletica, vedrà l'attuazione dei controlli della Polizia Locale mirati al il rispetto del divieto di sosta durante tali servizi in modo da addivenire ad una valida funzione dei medesimi. L'inizio del progetto è comunque collegato alla reperibilità dei fondi necessari all'acquisto e alla posa della  segnaletica stradale.    
</t>
  </si>
  <si>
    <t>pattuglie mensili</t>
  </si>
  <si>
    <t>01/06 - 30/11</t>
  </si>
  <si>
    <t>06,30 / 09,30</t>
  </si>
  <si>
    <t>da calendario</t>
  </si>
  <si>
    <t>sanzioni elevate</t>
  </si>
  <si>
    <t>verifica dell'efficacia</t>
  </si>
  <si>
    <t xml:space="preserve">avvio del servizio informativo/dissuasivo </t>
  </si>
  <si>
    <t xml:space="preserve">al fine di incentivare il rispetto delle regole in tema di circolazione stradale, verranno realizzati una serie di servizi mirati a presidio fisso con personale di Polizia Locale, (dapprima con intento informativo/dissuasivo) da svolgersi nei giorni feriali per la durata di 1 ora a postazione per due giorni alla settimana in differenti fasce diurne nell'area centrale del Paese. I servizio verrà sospeso nel mese di agosto.
In particolare verrà attenzionata la zona di Via Pinerolo angolo Via Roma (tabaccaio) al fine di dissuadere la sosta selvaggia dei veicoli. Viene infatti ripetutamente segnalato il disagio causato dalla pericolosa sosta arbitraria che avviene nel tratto suddetto per noncuranza della clientela che dovendo acquistare i tabacchi dal distributore automatico posto nei pressi, abbandona di fatto i veicoli nei tratti antistanti l'esercizio e prossimi all'incrocio causando pericolo per la circolazione. 
Medesimo problema viene ripetutamente segnalato nell'incrocio tra via Pio V e Via Torino.
</t>
  </si>
  <si>
    <t>ore di serviziosvolto</t>
  </si>
  <si>
    <t xml:space="preserve">giorni di servizio svolto </t>
  </si>
  <si>
    <t>dipendenti coinvolti</t>
  </si>
  <si>
    <t>01/05 - 31/12</t>
  </si>
  <si>
    <t xml:space="preserve">bisettimanali variabili </t>
  </si>
  <si>
    <t>1 ora - nella giornata</t>
  </si>
  <si>
    <t>Somministrazione ai ragazzi di un questionario di gradimento in merito all'esperienza svolta presso il Comune</t>
  </si>
  <si>
    <t>GRADIMENTO ESPRESSO CON I QUESTIONARI</t>
  </si>
  <si>
    <t>8 decimi</t>
  </si>
  <si>
    <t>Obiettivo gestionale 5</t>
  </si>
  <si>
    <t>Obiettivo gestionale n° 6</t>
  </si>
  <si>
    <t xml:space="preserve">BANCA DATI IMU E TASI </t>
  </si>
  <si>
    <t>Obiettivo gestionale n° 8</t>
  </si>
  <si>
    <t xml:space="preserve"> BANCA DATI IMU E TASI (Finanziario)</t>
  </si>
  <si>
    <t>Invio F24 contribuenti</t>
  </si>
  <si>
    <t>Inserimento denunce di successione</t>
  </si>
  <si>
    <t>100%</t>
  </si>
  <si>
    <t xml:space="preserve">Aggiornamento banca dati </t>
  </si>
  <si>
    <t>Invio F24 precompilati</t>
  </si>
  <si>
    <t>Razionalizzazione delle spese di funzionamento</t>
  </si>
  <si>
    <t>Potenziamento degli strumenti di partecipazione alla vita amministrativa dell'Ente</t>
  </si>
  <si>
    <t>entro 6 mesi da assegnazione risorse</t>
  </si>
  <si>
    <t>6 mesi</t>
  </si>
  <si>
    <t>ribasso su voci di spesa del quadro economico</t>
  </si>
  <si>
    <t>Predisposizione di un progetto da sottoporre all'amministrazione ai fini dello stanziamento delle risorse necessarie</t>
  </si>
  <si>
    <t>Approvazione del progetto</t>
  </si>
  <si>
    <t xml:space="preserve">Realizzazione </t>
  </si>
  <si>
    <t>L'amministrazione comunale intende rinnovare e potenziare le dotazioni strumentali della sala consiliare al fine di consentire una migliore partecipazione da parte di tutti i soggetti coinvolti. progetto e realizzazione ( eventualmente in due lotti) del nuovo impianto luci, audio, video del consiglio comunale con eventuale sviluppo di display votazione, ecc.</t>
  </si>
  <si>
    <t>Obiettivo gestionale n° 9</t>
  </si>
  <si>
    <t>Predisposizione della progettazione condivisa con cittadini e imprese (anche in termini di cofinanziamento)</t>
  </si>
  <si>
    <t>Richiesta all'Amministrazione dello stanizamento delle risorse necessarie</t>
  </si>
  <si>
    <t>Acquisizione dei pareri/nulla osta eventualmente necessari</t>
  </si>
  <si>
    <t>Realizzazione dell'opera</t>
  </si>
  <si>
    <t>Obiettivo gestionale trasversale 17</t>
  </si>
  <si>
    <t>COMUNE DI CANDIOLO PIANO DELLE PERFORMANCE 2019</t>
  </si>
  <si>
    <t xml:space="preserve">GESTIONE E REALIZZAZIONE DI EVENTI (GRILLO D'ORO,  BUTTON RUN,  PALIO DEI BORGHI) E ATTIVITA' SERALI ORGANIZZATE DALLA MNEMOTECA, DALL'UNITRE E DALLE ASSOCIAZIONI LOCALI </t>
  </si>
  <si>
    <t>POTENZIARE GLI STRUMENTI DI INFORMAZIONE E PARTECIPAZIONE DEI CITTADINI ALLA VITA AMMINISTRATIVA DEL COMUNE. REALIZZAZIONE DI UNA CARTA GENERALE DEI SERVIZI DEL COMUNE DI ALCUNE CARTE DEI SERVIZI DEGLI UFFICI</t>
  </si>
  <si>
    <t xml:space="preserve">predisposizione bozza di Carta generale dei Servizi del Comune </t>
  </si>
  <si>
    <t>predisposizione bozza di Carta dei Servizi: Biblioteca</t>
  </si>
  <si>
    <t xml:space="preserve"> bozza della carta generale dei servizi e di carta servizi biblioteca</t>
  </si>
  <si>
    <t xml:space="preserve"> realizzazione delle carte dei servizi nei tempi previsti</t>
  </si>
  <si>
    <t>si</t>
  </si>
  <si>
    <t xml:space="preserve">BARBERO PAOLO </t>
  </si>
  <si>
    <t xml:space="preserve">L'amministrazione vuole puntare sull'innovazione e la modernizzazione dei rapporti con cittadini, favorendo lo sviluppo di servizi digitali innovativi. La partecipazione dei cittadini alla vita amministrativa dell'ente è stata recentemente valorizzata attraverso la realizzazione e gestione dell'app municipium di cui anche per l'anno corrente si mira a pontenziare l'utilizzo.  A seguito della installazione del nuovo pannello informativo esterno full color occorrerà gestire il programma per l'inserimento delle informazioni  ai cittadini ed il costante aggiornamento. L'obiettivo sarà realizzato, sotto il coordinamento del Settore Amministrativo, con l'intervento di tutti i Settori chiamati ad inserire ed aggiornare costantemente i dati e le informazioni necessarie per la gestione del programma.   L'obiettivo si prefigge inoltre di predisporre una nuova pagina sul sito istituzinale del Comune di Candiolo dedicata alle attività/interventi/servizi per le donne.  Con questo obiettivo si intende inoltre realizzare la  Carta dei Servizi che  è un documento che serve ad informare e a guidare il cittadino, allo scopo di conoscere meglio le prestazioni che si possono ottenere dai servizi comunali. Con la Carta il Comune di Candiolo si impegna a migliorare la qualità dei servizi erogati, per rispondere alle esigenze e aspettative dei cittadini, mirando ad arrivare alla loro piena soddisfazione.    La Carta dei Servizi è costituita da una parte generale e da Carte di qualità dei singoli servizi: 
 la parte generale riporta i principi generali che ispirano l'azione del Comune in relazione a tutti i servizi offerti 
 le Carte di qualità descrivono le caratteristiche, i criteri e le modalità con cui viene erogato in particolare un singolo servizio, utilizzando indicatori misurabili e verificabili. 
Dal momento della loro approvazione, le Carte saranno pubblicate sul sito internet istituzionale www.comune.candiolo.torino.it.
</t>
  </si>
  <si>
    <t>implementazione del sito con la realizzazione della pagina dedicata alle attività e servizi per le donne</t>
  </si>
  <si>
    <t>n. ab. 2021</t>
  </si>
  <si>
    <t>Risorse Umane</t>
  </si>
  <si>
    <t>TITOLO IV</t>
  </si>
  <si>
    <t>OK = TITOLO I</t>
  </si>
  <si>
    <t>TIT I + TIT IV</t>
  </si>
  <si>
    <t>TITOLO I</t>
  </si>
  <si>
    <t>Barbero Nadia</t>
  </si>
  <si>
    <t>Compilazione scheda di monitoraggio per predispozione piano di subentro</t>
  </si>
  <si>
    <t xml:space="preserve">Test di subentro </t>
  </si>
  <si>
    <t>Pre-subentro: FASE A - Simulazione    FASE B - Test integrazione</t>
  </si>
  <si>
    <t>Subentro</t>
  </si>
  <si>
    <t>Risoluzione criticità nei dati</t>
  </si>
  <si>
    <t>Cadelano Lisa</t>
  </si>
  <si>
    <t>E’ necessario procedere alla registrazione delle dichiarazioni di successione trasmesse dall'Agenzia delle Entrate in forma cartacea o telematica con conseguente aggiornamento della banca data del de cuius e degli eredi; il che ridurrà la possibilità di errore in sede di invio del modello F24 precompilato e degli accertamenti. Oltre alle dichiarazioni di successione, è poi necessario l'aggiornamento della  banca dati sul software Piranha per rendere la stessa in linea con i cambiamenti (acquisti, vendite, successioni...), in modo da definire correttamente i tributi IMU e TASI a carico di ciascun contribuente, al fine di inviare il modello di pagamento F 24 precompilato.  Nonostante le criticità organizzative dovute al turn over del personale dell'ufficio ragioneria, si ritiene necessario per quest'anno procedere all'invio dell'F24 precompilato per gli utenti che hanno ricevuto tale informativa gli anni scorsi.</t>
  </si>
  <si>
    <t>Acquisizione dati necessari per emissione fattura elettronica (codice univoco, pec)</t>
  </si>
  <si>
    <t>Generazione fattura elettronica</t>
  </si>
  <si>
    <t>Monitoraggio trimestrale fatture elettroniche emesse per adempimenti in materia di IVA commerciale</t>
  </si>
  <si>
    <t xml:space="preserve">Trasmissione tramite sistema di interscambio e Pec </t>
  </si>
  <si>
    <t>Numero fatture elettroniche emesse</t>
  </si>
  <si>
    <t>31.12.2019</t>
  </si>
  <si>
    <t>1  4</t>
  </si>
  <si>
    <t xml:space="preserve"> sgombero e riordino di un locale sottoutilizzato, posto al piano primo dell'edificio comunale</t>
  </si>
  <si>
    <t xml:space="preserve">trasferimento di scaffalature metalliche, recupero e rinforzo ed adattamento delle armadiature preesistenti in legno </t>
  </si>
  <si>
    <t xml:space="preserve"> spostamento e riordino generale di parte della documentazione, dall'Ufficio Tecnico al nuovo locale</t>
  </si>
  <si>
    <t>Competamento nuovo archivio</t>
  </si>
  <si>
    <t xml:space="preserve">Il presente obiettivo intende realizzare le opere previste nel programma lavori per l'anno 2019 ed in particolare i lavori finanziati dalla Regione (realizzazione argine Chisola)  e quelli finanziati dalla legge di Bilancio (messa in sicurezza aree via Montpascal - Via Arietti)
</t>
  </si>
  <si>
    <t>Opere da completare</t>
  </si>
  <si>
    <t>Rispetto delle tempistiche previste per l'ammissione ai contributi</t>
  </si>
  <si>
    <t>1-2-3-</t>
  </si>
  <si>
    <t xml:space="preserve">Il presente obiettivo mira alla predisposizione di una progettazione da parte dell'Ufficio condivisa anche in termini di finanziamento  con cittadini e imprese coinvolgendo anche la Città Metropolitana per gli atti di competenza. </t>
  </si>
  <si>
    <t>Presentazione all'amministrazione della preogettazione condivisa</t>
  </si>
</sst>
</file>

<file path=xl/styles.xml><?xml version="1.0" encoding="utf-8"?>
<styleSheet xmlns="http://schemas.openxmlformats.org/spreadsheetml/2006/main">
  <numFmts count="8">
    <numFmt numFmtId="7" formatCode="&quot;€&quot;\ #,##0.00;\-&quot;€&quot;\ #,##0.00"/>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2]\ * #,##0.00_-;\-[$€-2]\ * #,##0.00_-;_-[$€-2]\ * &quot;-&quot;??_-"/>
    <numFmt numFmtId="166" formatCode="_(&quot;L.&quot;* #,##0.00_);_(&quot;L.&quot;* \(#,##0.00\);_(&quot;L.&quot;* &quot;-&quot;??_);_(@_)"/>
    <numFmt numFmtId="167" formatCode="&quot;€&quot;\ #,##0.00"/>
  </numFmts>
  <fonts count="48">
    <font>
      <sz val="11"/>
      <color theme="1"/>
      <name val="Calibri"/>
      <family val="2"/>
      <scheme val="minor"/>
    </font>
    <font>
      <sz val="11"/>
      <color indexed="8"/>
      <name val="Calibri"/>
      <family val="2"/>
    </font>
    <font>
      <sz val="11"/>
      <color indexed="8"/>
      <name val="Calibri"/>
      <family val="2"/>
    </font>
    <font>
      <sz val="10"/>
      <name val="Arial"/>
      <family val="2"/>
    </font>
    <font>
      <sz val="10"/>
      <name val="Arial"/>
      <family val="2"/>
    </font>
    <font>
      <sz val="10"/>
      <name val="Arial"/>
      <family val="2"/>
    </font>
    <font>
      <sz val="10"/>
      <name val="Tahoma"/>
      <family val="2"/>
    </font>
    <font>
      <b/>
      <sz val="10"/>
      <name val="Tahoma"/>
      <family val="2"/>
    </font>
    <font>
      <b/>
      <sz val="10"/>
      <color indexed="10"/>
      <name val="Tahoma"/>
      <family val="2"/>
    </font>
    <font>
      <sz val="8"/>
      <name val="Tahoma"/>
      <family val="2"/>
    </font>
    <font>
      <sz val="9"/>
      <name val="Tahoma"/>
      <family val="2"/>
    </font>
    <font>
      <b/>
      <sz val="9"/>
      <name val="Tahoma"/>
      <family val="2"/>
    </font>
    <font>
      <sz val="8"/>
      <color indexed="10"/>
      <name val="Tahoma"/>
      <family val="2"/>
    </font>
    <font>
      <sz val="10"/>
      <color indexed="10"/>
      <name val="Tahoma"/>
      <family val="2"/>
    </font>
    <font>
      <b/>
      <sz val="8"/>
      <name val="Tahoma"/>
      <family val="2"/>
    </font>
    <font>
      <sz val="11"/>
      <name val="Tahoma"/>
      <family val="2"/>
    </font>
    <font>
      <b/>
      <sz val="11"/>
      <name val="Tahoma"/>
      <family val="2"/>
    </font>
    <font>
      <u/>
      <sz val="10"/>
      <name val="Tahoma"/>
      <family val="2"/>
    </font>
    <font>
      <sz val="9"/>
      <color indexed="10"/>
      <name val="Tahoma"/>
      <family val="2"/>
    </font>
    <font>
      <b/>
      <sz val="10"/>
      <name val="Arial"/>
      <family val="2"/>
    </font>
    <font>
      <sz val="14"/>
      <name val="Tahoma"/>
      <family val="2"/>
    </font>
    <font>
      <sz val="11"/>
      <color indexed="8"/>
      <name val="Calibri"/>
      <family val="2"/>
    </font>
    <font>
      <b/>
      <i/>
      <sz val="12"/>
      <color indexed="8"/>
      <name val="Calibri"/>
      <family val="2"/>
    </font>
    <font>
      <b/>
      <sz val="10"/>
      <color indexed="9"/>
      <name val="Tahoma"/>
      <family val="2"/>
    </font>
    <font>
      <b/>
      <i/>
      <sz val="8"/>
      <color indexed="8"/>
      <name val="Calibri"/>
      <family val="2"/>
    </font>
    <font>
      <sz val="8"/>
      <color indexed="8"/>
      <name val="Calibri"/>
      <family val="2"/>
    </font>
    <font>
      <sz val="11"/>
      <color indexed="8"/>
      <name val="Calibri"/>
      <family val="2"/>
    </font>
    <font>
      <sz val="8"/>
      <name val="Calibri"/>
      <family val="2"/>
    </font>
    <font>
      <sz val="11"/>
      <color indexed="9"/>
      <name val="Calibri"/>
      <family val="2"/>
    </font>
    <font>
      <sz val="11"/>
      <color theme="1"/>
      <name val="Calibri"/>
      <family val="2"/>
      <scheme val="minor"/>
    </font>
    <font>
      <sz val="11"/>
      <name val="Calibri"/>
      <family val="2"/>
    </font>
    <font>
      <sz val="11"/>
      <name val="Calibri"/>
      <family val="2"/>
      <scheme val="minor"/>
    </font>
    <font>
      <b/>
      <sz val="11"/>
      <color rgb="FFFF0000"/>
      <name val="Calibri"/>
      <family val="2"/>
      <scheme val="minor"/>
    </font>
    <font>
      <sz val="11"/>
      <color rgb="FFFF0000"/>
      <name val="Calibri"/>
      <family val="2"/>
      <scheme val="minor"/>
    </font>
    <font>
      <sz val="10"/>
      <color theme="1"/>
      <name val="Calibri"/>
      <family val="2"/>
      <scheme val="minor"/>
    </font>
    <font>
      <sz val="10"/>
      <name val="Calibri"/>
      <family val="2"/>
      <scheme val="minor"/>
    </font>
    <font>
      <sz val="10"/>
      <color rgb="FFFF0000"/>
      <name val="Tahoma"/>
      <family val="2"/>
    </font>
    <font>
      <sz val="8"/>
      <color rgb="FFFF0000"/>
      <name val="Tahoma"/>
      <family val="2"/>
    </font>
    <font>
      <sz val="8"/>
      <name val="Arial"/>
      <family val="2"/>
    </font>
    <font>
      <b/>
      <sz val="11"/>
      <name val="Calibri"/>
      <family val="2"/>
      <scheme val="minor"/>
    </font>
    <font>
      <sz val="8"/>
      <color theme="1"/>
      <name val="Tahoma"/>
      <family val="2"/>
    </font>
    <font>
      <sz val="10.5"/>
      <name val="Tahoma"/>
      <family val="2"/>
    </font>
    <font>
      <sz val="11"/>
      <color rgb="FFFF0000"/>
      <name val="Calibri"/>
      <family val="2"/>
    </font>
    <font>
      <b/>
      <sz val="11"/>
      <color theme="1"/>
      <name val="Calibri"/>
      <family val="2"/>
      <scheme val="minor"/>
    </font>
    <font>
      <b/>
      <sz val="9"/>
      <color indexed="8"/>
      <name val="Calibri"/>
      <family val="2"/>
    </font>
    <font>
      <sz val="10"/>
      <color theme="0"/>
      <name val="Tahoma"/>
      <family val="2"/>
    </font>
    <font>
      <sz val="10"/>
      <color rgb="FFFF0000"/>
      <name val="Arial"/>
      <family val="2"/>
    </font>
    <font>
      <sz val="10"/>
      <color indexed="8"/>
      <name val="Calibri"/>
      <family val="2"/>
    </font>
  </fonts>
  <fills count="1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50"/>
        <bgColor indexed="64"/>
      </patternFill>
    </fill>
    <fill>
      <patternFill patternType="solid">
        <fgColor indexed="45"/>
        <bgColor indexed="64"/>
      </patternFill>
    </fill>
    <fill>
      <patternFill patternType="solid">
        <fgColor indexed="41"/>
        <bgColor indexed="64"/>
      </patternFill>
    </fill>
    <fill>
      <patternFill patternType="solid">
        <fgColor indexed="29"/>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s>
  <borders count="12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hair">
        <color indexed="64"/>
      </left>
      <right style="hair">
        <color indexed="64"/>
      </right>
      <top style="hair">
        <color indexed="64"/>
      </top>
      <bottom style="thin">
        <color indexed="64"/>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thin">
        <color indexed="64"/>
      </top>
      <bottom/>
      <diagonal/>
    </border>
    <border>
      <left/>
      <right style="hair">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hair">
        <color indexed="64"/>
      </left>
      <right/>
      <top style="thin">
        <color indexed="64"/>
      </top>
      <bottom style="hair">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bottom/>
      <diagonal/>
    </border>
    <border>
      <left style="hair">
        <color indexed="64"/>
      </left>
      <right/>
      <top style="hair">
        <color indexed="64"/>
      </top>
      <bottom/>
      <diagonal/>
    </border>
    <border>
      <left/>
      <right style="medium">
        <color indexed="64"/>
      </right>
      <top style="hair">
        <color indexed="64"/>
      </top>
      <bottom/>
      <diagonal/>
    </border>
  </borders>
  <cellStyleXfs count="15">
    <xf numFmtId="0" fontId="0" fillId="0" borderId="0"/>
    <xf numFmtId="165" fontId="3" fillId="0" borderId="0" applyFont="0" applyFill="0" applyBorder="0" applyAlignment="0" applyProtection="0"/>
    <xf numFmtId="43" fontId="21" fillId="0" borderId="0" applyFont="0" applyFill="0" applyBorder="0" applyAlignment="0" applyProtection="0"/>
    <xf numFmtId="41" fontId="3" fillId="0" borderId="0" applyFont="0" applyFill="0" applyBorder="0" applyAlignment="0" applyProtection="0"/>
    <xf numFmtId="0" fontId="2" fillId="0" borderId="0"/>
    <xf numFmtId="0" fontId="3" fillId="0" borderId="0"/>
    <xf numFmtId="0" fontId="3" fillId="0" borderId="0"/>
    <xf numFmtId="0" fontId="5" fillId="0" borderId="0"/>
    <xf numFmtId="0" fontId="6" fillId="0" borderId="0"/>
    <xf numFmtId="166" fontId="4" fillId="0" borderId="0" applyFont="0" applyFill="0" applyBorder="0" applyAlignment="0" applyProtection="0"/>
    <xf numFmtId="44" fontId="29" fillId="0" borderId="0" applyFont="0" applyFill="0" applyBorder="0" applyAlignment="0" applyProtection="0"/>
    <xf numFmtId="0" fontId="3" fillId="0" borderId="0"/>
    <xf numFmtId="9" fontId="29" fillId="0" borderId="0" applyFont="0" applyFill="0" applyBorder="0" applyAlignment="0" applyProtection="0"/>
    <xf numFmtId="0" fontId="1" fillId="0" borderId="0"/>
    <xf numFmtId="43" fontId="1" fillId="0" borderId="0" applyFont="0" applyFill="0" applyBorder="0" applyAlignment="0" applyProtection="0"/>
  </cellStyleXfs>
  <cellXfs count="1182">
    <xf numFmtId="0" fontId="0" fillId="0" borderId="0" xfId="0"/>
    <xf numFmtId="0" fontId="22" fillId="0" borderId="0" xfId="0" applyFont="1"/>
    <xf numFmtId="0" fontId="0" fillId="0" borderId="0" xfId="0" applyAlignment="1">
      <alignment wrapText="1"/>
    </xf>
    <xf numFmtId="0" fontId="7" fillId="0" borderId="1" xfId="7" applyFont="1" applyBorder="1" applyAlignment="1">
      <alignment horizontal="center"/>
    </xf>
    <xf numFmtId="0" fontId="8" fillId="0" borderId="2" xfId="7" applyFont="1" applyBorder="1" applyAlignment="1">
      <alignment horizontal="center"/>
    </xf>
    <xf numFmtId="0" fontId="6" fillId="0" borderId="0" xfId="7" applyFont="1"/>
    <xf numFmtId="10" fontId="6" fillId="0" borderId="0" xfId="7" applyNumberFormat="1" applyFont="1"/>
    <xf numFmtId="0" fontId="12" fillId="0" borderId="0" xfId="7" applyFont="1"/>
    <xf numFmtId="0" fontId="9" fillId="0" borderId="0" xfId="7" applyFont="1"/>
    <xf numFmtId="0" fontId="13" fillId="0" borderId="0" xfId="7" applyFont="1"/>
    <xf numFmtId="0" fontId="7" fillId="2" borderId="3" xfId="7" applyFont="1" applyFill="1" applyBorder="1" applyAlignment="1">
      <alignment vertical="center"/>
    </xf>
    <xf numFmtId="0" fontId="7" fillId="2" borderId="4" xfId="7" applyFont="1" applyFill="1" applyBorder="1" applyAlignment="1">
      <alignment vertical="center"/>
    </xf>
    <xf numFmtId="1" fontId="7" fillId="2" borderId="5" xfId="7" applyNumberFormat="1" applyFont="1" applyFill="1" applyBorder="1" applyAlignment="1" applyProtection="1">
      <alignment vertical="center" wrapText="1"/>
      <protection locked="0"/>
    </xf>
    <xf numFmtId="1" fontId="7" fillId="2" borderId="6" xfId="7" applyNumberFormat="1" applyFont="1" applyFill="1" applyBorder="1" applyAlignment="1" applyProtection="1">
      <alignment vertical="center" wrapText="1"/>
      <protection locked="0"/>
    </xf>
    <xf numFmtId="0" fontId="7" fillId="2" borderId="5" xfId="7" applyFont="1" applyFill="1" applyBorder="1" applyAlignment="1">
      <alignment vertical="center"/>
    </xf>
    <xf numFmtId="1" fontId="7" fillId="2" borderId="4" xfId="7" applyNumberFormat="1" applyFont="1" applyFill="1" applyBorder="1" applyAlignment="1" applyProtection="1">
      <alignment vertical="center" wrapText="1"/>
      <protection locked="0"/>
    </xf>
    <xf numFmtId="0" fontId="6" fillId="0" borderId="0" xfId="7" applyFont="1" applyFill="1"/>
    <xf numFmtId="0" fontId="7" fillId="2" borderId="7" xfId="7" applyFont="1" applyFill="1" applyBorder="1" applyAlignment="1" applyProtection="1">
      <alignment vertical="center" wrapText="1"/>
      <protection locked="0"/>
    </xf>
    <xf numFmtId="0" fontId="7" fillId="2" borderId="1" xfId="7" applyFont="1" applyFill="1" applyBorder="1" applyAlignment="1" applyProtection="1">
      <alignment vertical="center" wrapText="1"/>
      <protection locked="0"/>
    </xf>
    <xf numFmtId="0" fontId="6" fillId="0" borderId="8" xfId="7" applyFont="1" applyFill="1" applyBorder="1" applyAlignment="1"/>
    <xf numFmtId="0" fontId="6" fillId="0" borderId="9" xfId="7" applyFont="1" applyFill="1" applyBorder="1" applyAlignment="1"/>
    <xf numFmtId="0" fontId="6" fillId="0" borderId="10" xfId="7" applyFont="1" applyFill="1" applyBorder="1" applyAlignment="1"/>
    <xf numFmtId="0" fontId="6" fillId="0" borderId="0" xfId="7" applyFont="1" applyAlignment="1">
      <alignment horizontal="left"/>
    </xf>
    <xf numFmtId="0" fontId="7" fillId="0" borderId="13" xfId="7" applyFont="1" applyBorder="1" applyAlignment="1">
      <alignment horizontal="center"/>
    </xf>
    <xf numFmtId="0" fontId="8" fillId="0" borderId="14" xfId="7" applyFont="1" applyBorder="1" applyAlignment="1">
      <alignment horizontal="center"/>
    </xf>
    <xf numFmtId="0" fontId="6" fillId="0" borderId="0" xfId="7" applyFont="1" applyFill="1" applyBorder="1" applyAlignment="1"/>
    <xf numFmtId="0" fontId="9" fillId="3" borderId="16" xfId="7" applyFont="1" applyFill="1" applyBorder="1" applyAlignment="1" applyProtection="1">
      <alignment horizontal="center" vertical="center"/>
      <protection hidden="1"/>
    </xf>
    <xf numFmtId="167" fontId="9" fillId="3" borderId="15" xfId="7" applyNumberFormat="1" applyFont="1" applyFill="1" applyBorder="1" applyAlignment="1" applyProtection="1">
      <alignment vertical="center"/>
      <protection locked="0"/>
    </xf>
    <xf numFmtId="167" fontId="9" fillId="4" borderId="16" xfId="7" applyNumberFormat="1" applyFont="1" applyFill="1" applyBorder="1" applyProtection="1">
      <protection hidden="1"/>
    </xf>
    <xf numFmtId="167" fontId="9" fillId="3" borderId="16" xfId="7" applyNumberFormat="1" applyFont="1" applyFill="1" applyBorder="1" applyAlignment="1" applyProtection="1">
      <alignment vertical="center"/>
      <protection locked="0"/>
    </xf>
    <xf numFmtId="4" fontId="6" fillId="0" borderId="0" xfId="7" applyNumberFormat="1" applyFont="1"/>
    <xf numFmtId="167" fontId="14" fillId="2" borderId="17" xfId="7" applyNumberFormat="1" applyFont="1" applyFill="1" applyBorder="1" applyAlignment="1" applyProtection="1">
      <alignment vertical="center"/>
    </xf>
    <xf numFmtId="167" fontId="14" fillId="2" borderId="18" xfId="7" applyNumberFormat="1" applyFont="1" applyFill="1" applyBorder="1" applyAlignment="1" applyProtection="1">
      <alignment vertical="center"/>
    </xf>
    <xf numFmtId="0" fontId="7" fillId="0" borderId="19" xfId="7" applyFont="1" applyBorder="1" applyAlignment="1">
      <alignment horizontal="center" vertical="center" wrapText="1"/>
    </xf>
    <xf numFmtId="0" fontId="7" fillId="0" borderId="0" xfId="7" applyFont="1" applyBorder="1" applyAlignment="1">
      <alignment horizontal="center" vertical="center" wrapText="1"/>
    </xf>
    <xf numFmtId="0" fontId="7" fillId="0" borderId="20" xfId="7" applyFont="1" applyBorder="1" applyAlignment="1">
      <alignment horizontal="center" vertical="center" wrapText="1"/>
    </xf>
    <xf numFmtId="0" fontId="5" fillId="0" borderId="0" xfId="7" applyFill="1" applyBorder="1" applyAlignment="1" applyProtection="1">
      <protection hidden="1"/>
    </xf>
    <xf numFmtId="0" fontId="7" fillId="0" borderId="0" xfId="7" applyFont="1"/>
    <xf numFmtId="0" fontId="10" fillId="0" borderId="21" xfId="7" applyFont="1" applyFill="1" applyBorder="1" applyAlignment="1" applyProtection="1">
      <alignment horizontal="center" vertical="center"/>
      <protection hidden="1"/>
    </xf>
    <xf numFmtId="167" fontId="14" fillId="2" borderId="15" xfId="7" applyNumberFormat="1" applyFont="1" applyFill="1" applyBorder="1" applyAlignment="1" applyProtection="1">
      <alignment vertical="center"/>
    </xf>
    <xf numFmtId="167" fontId="14" fillId="2" borderId="16" xfId="7" applyNumberFormat="1" applyFont="1" applyFill="1" applyBorder="1" applyAlignment="1" applyProtection="1">
      <alignment vertical="center"/>
    </xf>
    <xf numFmtId="0" fontId="6" fillId="0" borderId="19" xfId="7" applyFont="1" applyBorder="1"/>
    <xf numFmtId="0" fontId="6" fillId="0" borderId="0" xfId="7" applyFont="1" applyBorder="1"/>
    <xf numFmtId="0" fontId="6" fillId="0" borderId="20" xfId="7" applyFont="1" applyBorder="1"/>
    <xf numFmtId="0" fontId="7" fillId="0" borderId="22" xfId="7" applyFont="1" applyBorder="1" applyAlignment="1">
      <alignment horizontal="center"/>
    </xf>
    <xf numFmtId="0" fontId="8" fillId="0" borderId="23" xfId="7" applyFont="1" applyBorder="1" applyAlignment="1">
      <alignment horizontal="center"/>
    </xf>
    <xf numFmtId="3" fontId="6" fillId="0" borderId="0" xfId="7" applyNumberFormat="1" applyFont="1"/>
    <xf numFmtId="0" fontId="19" fillId="0" borderId="24" xfId="7" applyFont="1" applyFill="1" applyBorder="1" applyAlignment="1">
      <alignment horizontal="center" vertical="center" wrapText="1"/>
    </xf>
    <xf numFmtId="0" fontId="5" fillId="0" borderId="0" xfId="7" applyAlignment="1">
      <alignment horizontal="center" vertical="center" wrapText="1"/>
    </xf>
    <xf numFmtId="0" fontId="5" fillId="0" borderId="0" xfId="7"/>
    <xf numFmtId="0" fontId="5" fillId="0" borderId="0" xfId="7" applyFill="1"/>
    <xf numFmtId="0" fontId="6" fillId="0" borderId="0" xfId="8" applyAlignment="1" applyProtection="1">
      <alignment horizontal="center" vertical="center"/>
      <protection locked="0"/>
    </xf>
    <xf numFmtId="0" fontId="6" fillId="0" borderId="0" xfId="8" applyAlignment="1" applyProtection="1">
      <alignment horizontal="center" vertical="center"/>
    </xf>
    <xf numFmtId="0" fontId="10" fillId="0" borderId="0" xfId="8" applyFont="1" applyAlignment="1" applyProtection="1">
      <alignment horizontal="center" vertical="center"/>
      <protection locked="0"/>
    </xf>
    <xf numFmtId="0" fontId="6" fillId="0" borderId="0" xfId="8" applyFont="1" applyAlignment="1" applyProtection="1">
      <alignment horizontal="center" vertical="center"/>
      <protection locked="0"/>
    </xf>
    <xf numFmtId="0" fontId="6" fillId="2" borderId="15" xfId="8" applyFill="1" applyBorder="1" applyAlignment="1" applyProtection="1">
      <alignment horizontal="center" vertical="center" wrapText="1"/>
    </xf>
    <xf numFmtId="0" fontId="6" fillId="3" borderId="1" xfId="8" applyFont="1" applyFill="1" applyBorder="1" applyAlignment="1" applyProtection="1">
      <alignment vertical="center"/>
    </xf>
    <xf numFmtId="0" fontId="6" fillId="3" borderId="2" xfId="8" applyFont="1" applyFill="1" applyBorder="1" applyAlignment="1" applyProtection="1">
      <alignment vertical="center"/>
    </xf>
    <xf numFmtId="0" fontId="9" fillId="2" borderId="15" xfId="8" applyFont="1" applyFill="1" applyBorder="1" applyAlignment="1" applyProtection="1">
      <alignment horizontal="center" vertical="center" textRotation="90"/>
    </xf>
    <xf numFmtId="0" fontId="6" fillId="0" borderId="15" xfId="8" applyBorder="1" applyAlignment="1" applyProtection="1">
      <alignment horizontal="center" vertical="center"/>
      <protection locked="0"/>
    </xf>
    <xf numFmtId="0" fontId="6" fillId="0" borderId="15" xfId="8" applyFill="1" applyBorder="1" applyAlignment="1" applyProtection="1">
      <alignment horizontal="center" vertical="center"/>
      <protection locked="0"/>
    </xf>
    <xf numFmtId="0" fontId="6" fillId="0" borderId="17" xfId="8" applyBorder="1" applyAlignment="1" applyProtection="1">
      <alignment horizontal="center" vertical="center"/>
      <protection locked="0"/>
    </xf>
    <xf numFmtId="0" fontId="6" fillId="0" borderId="17" xfId="8" applyFill="1" applyBorder="1" applyAlignment="1" applyProtection="1">
      <alignment horizontal="center" vertical="center"/>
      <protection locked="0"/>
    </xf>
    <xf numFmtId="0" fontId="6" fillId="0" borderId="17" xfId="8" applyFont="1" applyFill="1" applyBorder="1" applyAlignment="1" applyProtection="1">
      <alignment horizontal="center" vertical="center"/>
      <protection locked="0"/>
    </xf>
    <xf numFmtId="16" fontId="23" fillId="0" borderId="15" xfId="8" applyNumberFormat="1" applyFont="1" applyFill="1" applyBorder="1" applyAlignment="1" applyProtection="1">
      <alignment horizontal="center" vertical="center"/>
      <protection locked="0"/>
    </xf>
    <xf numFmtId="0" fontId="7" fillId="0" borderId="0" xfId="8" applyFont="1" applyAlignment="1" applyProtection="1">
      <alignment horizontal="left" vertical="center"/>
      <protection locked="0"/>
    </xf>
    <xf numFmtId="0" fontId="0" fillId="0" borderId="0" xfId="0" applyAlignment="1">
      <alignment horizontal="right"/>
    </xf>
    <xf numFmtId="0" fontId="3" fillId="0" borderId="24" xfId="7" applyFont="1" applyFill="1" applyBorder="1"/>
    <xf numFmtId="0" fontId="3" fillId="0" borderId="0" xfId="7" applyFont="1" applyFill="1"/>
    <xf numFmtId="0" fontId="0" fillId="0" borderId="27" xfId="0" applyBorder="1" applyAlignment="1">
      <alignment horizontal="center" wrapText="1"/>
    </xf>
    <xf numFmtId="9" fontId="6" fillId="0" borderId="0" xfId="7" applyNumberFormat="1" applyFont="1"/>
    <xf numFmtId="0" fontId="13" fillId="0" borderId="0" xfId="8" applyFont="1" applyAlignment="1" applyProtection="1">
      <alignment horizontal="center" vertical="center"/>
      <protection locked="0"/>
    </xf>
    <xf numFmtId="0" fontId="13" fillId="5" borderId="15" xfId="8" applyFont="1" applyFill="1" applyBorder="1" applyAlignment="1" applyProtection="1">
      <alignment horizontal="center" vertical="center"/>
      <protection locked="0"/>
    </xf>
    <xf numFmtId="0" fontId="13" fillId="5" borderId="17" xfId="8" applyFont="1" applyFill="1" applyBorder="1" applyAlignment="1" applyProtection="1">
      <alignment horizontal="center" vertical="center"/>
      <protection locked="0"/>
    </xf>
    <xf numFmtId="0" fontId="0" fillId="0" borderId="0" xfId="0" applyFill="1"/>
    <xf numFmtId="0" fontId="0" fillId="0" borderId="0" xfId="0"/>
    <xf numFmtId="0" fontId="3" fillId="0" borderId="0" xfId="11" applyBorder="1" applyAlignment="1" applyProtection="1">
      <alignment vertical="top"/>
      <protection locked="0"/>
    </xf>
    <xf numFmtId="0" fontId="6" fillId="0" borderId="0" xfId="8" applyBorder="1" applyAlignment="1" applyProtection="1">
      <alignment horizontal="center" vertical="center"/>
      <protection locked="0"/>
    </xf>
    <xf numFmtId="0" fontId="13" fillId="0" borderId="15" xfId="8" applyFont="1" applyBorder="1" applyAlignment="1" applyProtection="1">
      <alignment horizontal="center" vertical="center"/>
      <protection locked="0"/>
    </xf>
    <xf numFmtId="0" fontId="6" fillId="0" borderId="15" xfId="8" applyFont="1" applyFill="1" applyBorder="1" applyAlignment="1" applyProtection="1">
      <alignment horizontal="center" vertical="center"/>
      <protection locked="0"/>
    </xf>
    <xf numFmtId="0" fontId="6" fillId="0" borderId="17" xfId="8" applyFont="1" applyBorder="1" applyAlignment="1" applyProtection="1">
      <alignment horizontal="center" vertical="center"/>
      <protection locked="0"/>
    </xf>
    <xf numFmtId="16" fontId="23" fillId="6" borderId="15" xfId="8" applyNumberFormat="1" applyFont="1" applyFill="1" applyBorder="1" applyAlignment="1" applyProtection="1">
      <alignment horizontal="center" vertical="center"/>
      <protection locked="0"/>
    </xf>
    <xf numFmtId="14" fontId="36" fillId="0" borderId="15" xfId="8" applyNumberFormat="1" applyFont="1" applyBorder="1" applyAlignment="1" applyProtection="1">
      <alignment horizontal="center" vertical="center"/>
      <protection locked="0"/>
    </xf>
    <xf numFmtId="0" fontId="3" fillId="0" borderId="0" xfId="11" applyAlignment="1" applyProtection="1">
      <alignment horizontal="center" vertical="center"/>
      <protection locked="0"/>
    </xf>
    <xf numFmtId="0" fontId="3" fillId="2" borderId="15" xfId="11" applyFill="1" applyBorder="1" applyAlignment="1" applyProtection="1">
      <alignment horizontal="center" vertical="center" wrapText="1"/>
    </xf>
    <xf numFmtId="0" fontId="3" fillId="0" borderId="15" xfId="11" applyFont="1" applyBorder="1" applyAlignment="1" applyProtection="1">
      <alignment horizontal="center" vertical="center"/>
      <protection locked="0"/>
    </xf>
    <xf numFmtId="0" fontId="7" fillId="4" borderId="25" xfId="11" applyFont="1" applyFill="1" applyBorder="1" applyAlignment="1" applyProtection="1">
      <alignment horizontal="center" vertical="center"/>
    </xf>
    <xf numFmtId="0" fontId="6" fillId="0" borderId="0" xfId="8" applyAlignment="1" applyProtection="1">
      <alignment vertical="center"/>
      <protection locked="0"/>
    </xf>
    <xf numFmtId="0" fontId="6" fillId="0" borderId="0" xfId="8" applyFont="1" applyAlignment="1" applyProtection="1">
      <alignment horizontal="left" vertical="center"/>
      <protection locked="0"/>
    </xf>
    <xf numFmtId="0" fontId="36" fillId="0" borderId="0" xfId="8" applyFont="1" applyAlignment="1" applyProtection="1">
      <alignment horizontal="center" vertical="center" wrapText="1"/>
      <protection locked="0"/>
    </xf>
    <xf numFmtId="0" fontId="6" fillId="15" borderId="15" xfId="8" applyFill="1" applyBorder="1" applyAlignment="1" applyProtection="1">
      <alignment horizontal="center" vertical="center"/>
      <protection locked="0"/>
    </xf>
    <xf numFmtId="0" fontId="3" fillId="0" borderId="15" xfId="11" applyBorder="1" applyAlignment="1" applyProtection="1">
      <alignment horizontal="center" vertical="center"/>
      <protection locked="0"/>
    </xf>
    <xf numFmtId="0" fontId="36" fillId="15" borderId="15" xfId="8" applyFont="1" applyFill="1" applyBorder="1" applyAlignment="1" applyProtection="1">
      <alignment horizontal="center" vertical="center"/>
      <protection locked="0"/>
    </xf>
    <xf numFmtId="0" fontId="6" fillId="15" borderId="15" xfId="8" applyFont="1" applyFill="1" applyBorder="1" applyAlignment="1" applyProtection="1">
      <alignment horizontal="center" vertical="center"/>
      <protection locked="0"/>
    </xf>
    <xf numFmtId="0" fontId="6" fillId="0" borderId="101" xfId="8" applyBorder="1" applyAlignment="1" applyProtection="1">
      <alignment horizontal="center" vertical="center"/>
    </xf>
    <xf numFmtId="0" fontId="6" fillId="0" borderId="0" xfId="8" applyBorder="1" applyAlignment="1" applyProtection="1">
      <alignment horizontal="center" vertical="center"/>
    </xf>
    <xf numFmtId="0" fontId="6" fillId="0" borderId="46" xfId="8" applyBorder="1" applyAlignment="1" applyProtection="1">
      <alignment horizontal="center" vertical="center"/>
      <protection locked="0"/>
    </xf>
    <xf numFmtId="0" fontId="6" fillId="0" borderId="46" xfId="8" applyFill="1" applyBorder="1" applyAlignment="1" applyProtection="1">
      <alignment horizontal="center" vertical="center"/>
      <protection locked="0"/>
    </xf>
    <xf numFmtId="0" fontId="6" fillId="0" borderId="46" xfId="8" applyFont="1" applyFill="1" applyBorder="1" applyAlignment="1" applyProtection="1">
      <alignment horizontal="center" vertical="center"/>
      <protection locked="0"/>
    </xf>
    <xf numFmtId="0" fontId="6" fillId="0" borderId="84" xfId="8" applyBorder="1" applyAlignment="1" applyProtection="1">
      <alignment horizontal="center" vertical="center"/>
      <protection locked="0"/>
    </xf>
    <xf numFmtId="0" fontId="6" fillId="14" borderId="15" xfId="8" applyFill="1" applyBorder="1" applyAlignment="1" applyProtection="1">
      <alignment horizontal="center" vertical="center"/>
      <protection locked="0"/>
    </xf>
    <xf numFmtId="0" fontId="33" fillId="0" borderId="0" xfId="0" applyFont="1"/>
    <xf numFmtId="0" fontId="3" fillId="0" borderId="15" xfId="11" applyFont="1" applyBorder="1" applyAlignment="1" applyProtection="1">
      <alignment vertical="center"/>
      <protection locked="0"/>
    </xf>
    <xf numFmtId="0" fontId="13" fillId="0" borderId="15" xfId="8" applyFont="1" applyFill="1" applyBorder="1" applyAlignment="1" applyProtection="1">
      <alignment horizontal="center" vertical="center"/>
      <protection locked="0"/>
    </xf>
    <xf numFmtId="0" fontId="6" fillId="16" borderId="15" xfId="8" applyFill="1" applyBorder="1" applyAlignment="1" applyProtection="1">
      <alignment horizontal="center" vertical="center"/>
      <protection locked="0"/>
    </xf>
    <xf numFmtId="0" fontId="6" fillId="0" borderId="0" xfId="8" applyFill="1" applyAlignment="1" applyProtection="1">
      <alignment horizontal="center" vertical="center"/>
      <protection locked="0"/>
    </xf>
    <xf numFmtId="0" fontId="13" fillId="14" borderId="17" xfId="8" applyFont="1" applyFill="1" applyBorder="1" applyAlignment="1" applyProtection="1">
      <alignment horizontal="center" vertical="center"/>
      <protection locked="0"/>
    </xf>
    <xf numFmtId="0" fontId="6" fillId="14" borderId="17" xfId="8" applyFont="1" applyFill="1" applyBorder="1" applyAlignment="1" applyProtection="1">
      <alignment horizontal="center" vertical="center"/>
      <protection locked="0"/>
    </xf>
    <xf numFmtId="0" fontId="6" fillId="14" borderId="17" xfId="8" applyFill="1" applyBorder="1" applyAlignment="1" applyProtection="1">
      <alignment horizontal="center" vertical="center"/>
      <protection locked="0"/>
    </xf>
    <xf numFmtId="0" fontId="13" fillId="15" borderId="15" xfId="8" applyFont="1" applyFill="1" applyBorder="1" applyAlignment="1" applyProtection="1">
      <alignment horizontal="center" vertical="center"/>
      <protection locked="0"/>
    </xf>
    <xf numFmtId="0" fontId="0" fillId="0" borderId="0" xfId="0"/>
    <xf numFmtId="0" fontId="0" fillId="0" borderId="0" xfId="0"/>
    <xf numFmtId="0" fontId="6" fillId="15" borderId="17" xfId="8" applyFill="1" applyBorder="1" applyAlignment="1" applyProtection="1">
      <alignment horizontal="center" vertical="center"/>
      <protection locked="0"/>
    </xf>
    <xf numFmtId="0" fontId="9" fillId="0" borderId="15" xfId="8" applyFont="1" applyBorder="1" applyAlignment="1" applyProtection="1">
      <alignment horizontal="center" vertical="center"/>
      <protection locked="0"/>
    </xf>
    <xf numFmtId="0" fontId="6" fillId="2" borderId="15" xfId="8" applyFont="1" applyFill="1" applyBorder="1" applyAlignment="1" applyProtection="1">
      <alignment horizontal="center" vertical="center"/>
    </xf>
    <xf numFmtId="167" fontId="9" fillId="0" borderId="15" xfId="8" applyNumberFormat="1" applyFont="1" applyBorder="1" applyAlignment="1" applyProtection="1">
      <alignment horizontal="center" vertical="center"/>
      <protection locked="0"/>
    </xf>
    <xf numFmtId="16" fontId="9" fillId="0" borderId="15" xfId="8" applyNumberFormat="1" applyFont="1" applyBorder="1" applyAlignment="1" applyProtection="1">
      <alignment horizontal="center" vertical="center"/>
      <protection locked="0"/>
    </xf>
    <xf numFmtId="0" fontId="0" fillId="0" borderId="0" xfId="0"/>
    <xf numFmtId="0" fontId="34" fillId="0" borderId="31" xfId="0" applyFont="1" applyBorder="1" applyAlignment="1">
      <alignment horizontal="left"/>
    </xf>
    <xf numFmtId="0" fontId="34" fillId="0" borderId="21" xfId="0" applyFont="1" applyBorder="1" applyAlignment="1">
      <alignment horizontal="left"/>
    </xf>
    <xf numFmtId="0" fontId="34" fillId="0" borderId="21" xfId="0" applyFont="1" applyFill="1" applyBorder="1" applyAlignment="1">
      <alignment horizontal="left"/>
    </xf>
    <xf numFmtId="0" fontId="34" fillId="0" borderId="32" xfId="0" applyFont="1" applyFill="1" applyBorder="1" applyAlignment="1">
      <alignment horizontal="left"/>
    </xf>
    <xf numFmtId="44" fontId="3" fillId="0" borderId="0" xfId="10" applyFont="1" applyAlignment="1" applyProtection="1">
      <alignment horizontal="center" vertical="center"/>
      <protection locked="0"/>
    </xf>
    <xf numFmtId="0" fontId="3" fillId="0" borderId="25" xfId="11" applyFont="1" applyBorder="1" applyAlignment="1" applyProtection="1">
      <alignment vertical="center"/>
      <protection locked="0"/>
    </xf>
    <xf numFmtId="0" fontId="3" fillId="0" borderId="1" xfId="11" applyBorder="1" applyAlignment="1" applyProtection="1">
      <alignment vertical="center"/>
      <protection locked="0"/>
    </xf>
    <xf numFmtId="0" fontId="3" fillId="0" borderId="2" xfId="11" applyBorder="1" applyAlignment="1" applyProtection="1">
      <alignment vertical="center"/>
      <protection locked="0"/>
    </xf>
    <xf numFmtId="0" fontId="45" fillId="14" borderId="15" xfId="8" applyFont="1" applyFill="1" applyBorder="1" applyAlignment="1" applyProtection="1">
      <alignment horizontal="center" vertical="center"/>
      <protection locked="0"/>
    </xf>
    <xf numFmtId="0" fontId="6" fillId="15" borderId="17" xfId="8" applyFont="1" applyFill="1" applyBorder="1" applyAlignment="1" applyProtection="1">
      <alignment horizontal="center" vertical="center"/>
      <protection locked="0"/>
    </xf>
    <xf numFmtId="0" fontId="0" fillId="0" borderId="0" xfId="0" applyFill="1" applyBorder="1" applyAlignment="1">
      <alignment wrapText="1"/>
    </xf>
    <xf numFmtId="0" fontId="9" fillId="0" borderId="1" xfId="8" applyFont="1" applyFill="1" applyBorder="1" applyAlignment="1" applyProtection="1">
      <alignment horizontal="left" vertical="center" wrapText="1"/>
      <protection locked="0"/>
    </xf>
    <xf numFmtId="0" fontId="9" fillId="0" borderId="2" xfId="8" applyFont="1" applyFill="1" applyBorder="1" applyAlignment="1" applyProtection="1">
      <alignment horizontal="left" vertical="center" wrapText="1"/>
      <protection locked="0"/>
    </xf>
    <xf numFmtId="0" fontId="9" fillId="0" borderId="25" xfId="8" applyFont="1" applyFill="1" applyBorder="1" applyAlignment="1" applyProtection="1">
      <alignment horizontal="center" vertical="center"/>
      <protection locked="0"/>
    </xf>
    <xf numFmtId="0" fontId="9" fillId="0" borderId="2" xfId="8" applyFont="1" applyFill="1" applyBorder="1" applyAlignment="1" applyProtection="1">
      <alignment horizontal="center" vertical="center"/>
      <protection locked="0"/>
    </xf>
    <xf numFmtId="0" fontId="9" fillId="0" borderId="25" xfId="8" applyFont="1" applyBorder="1" applyAlignment="1" applyProtection="1">
      <alignment horizontal="center" vertical="center"/>
      <protection locked="0"/>
    </xf>
    <xf numFmtId="0" fontId="9" fillId="0" borderId="2" xfId="8" applyFont="1" applyBorder="1" applyAlignment="1" applyProtection="1">
      <alignment horizontal="center" vertical="center"/>
      <protection locked="0"/>
    </xf>
    <xf numFmtId="0" fontId="3" fillId="0" borderId="1" xfId="11" applyBorder="1" applyAlignment="1" applyProtection="1">
      <alignment vertical="center"/>
      <protection locked="0"/>
    </xf>
    <xf numFmtId="0" fontId="3" fillId="0" borderId="2" xfId="11" applyBorder="1" applyAlignment="1" applyProtection="1">
      <alignment vertical="center"/>
      <protection locked="0"/>
    </xf>
    <xf numFmtId="0" fontId="13" fillId="0" borderId="17" xfId="8" applyFont="1" applyFill="1" applyBorder="1" applyAlignment="1" applyProtection="1">
      <alignment horizontal="center" vertical="center"/>
      <protection locked="0"/>
    </xf>
    <xf numFmtId="0" fontId="36" fillId="0" borderId="15" xfId="8" applyFont="1" applyFill="1" applyBorder="1" applyAlignment="1" applyProtection="1">
      <alignment horizontal="center" vertical="center"/>
      <protection locked="0"/>
    </xf>
    <xf numFmtId="0" fontId="9" fillId="2" borderId="15" xfId="8" applyFont="1" applyFill="1" applyBorder="1" applyAlignment="1">
      <alignment horizontal="center" vertical="center" textRotation="90"/>
    </xf>
    <xf numFmtId="0" fontId="3" fillId="2" borderId="15" xfId="11" applyFill="1" applyBorder="1" applyAlignment="1">
      <alignment horizontal="center" vertical="center" wrapText="1"/>
    </xf>
    <xf numFmtId="0" fontId="3" fillId="0" borderId="15" xfId="11" applyBorder="1" applyAlignment="1" applyProtection="1">
      <alignment vertical="center"/>
      <protection locked="0"/>
    </xf>
    <xf numFmtId="0" fontId="3" fillId="0" borderId="25" xfId="11" applyBorder="1" applyAlignment="1" applyProtection="1">
      <alignment vertical="center"/>
      <protection locked="0"/>
    </xf>
    <xf numFmtId="0" fontId="6" fillId="0" borderId="0" xfId="8" applyAlignment="1" applyProtection="1">
      <alignment horizontal="left" vertical="center"/>
      <protection locked="0"/>
    </xf>
    <xf numFmtId="0" fontId="9" fillId="0" borderId="25" xfId="8" applyFont="1" applyFill="1" applyBorder="1" applyAlignment="1" applyProtection="1">
      <alignment horizontal="left" vertical="center" wrapText="1"/>
      <protection locked="0"/>
    </xf>
    <xf numFmtId="0" fontId="3" fillId="0" borderId="1" xfId="11" applyBorder="1" applyAlignment="1" applyProtection="1">
      <alignment vertical="center"/>
      <protection locked="0"/>
    </xf>
    <xf numFmtId="0" fontId="3" fillId="0" borderId="2" xfId="11" applyBorder="1" applyAlignment="1" applyProtection="1">
      <alignment vertical="center"/>
      <protection locked="0"/>
    </xf>
    <xf numFmtId="0" fontId="3" fillId="0" borderId="25" xfId="11" applyBorder="1" applyAlignment="1" applyProtection="1">
      <alignment vertical="center"/>
      <protection locked="0"/>
    </xf>
    <xf numFmtId="0" fontId="6" fillId="0" borderId="83" xfId="8" applyBorder="1" applyAlignment="1" applyProtection="1">
      <alignment horizontal="center" vertical="center"/>
    </xf>
    <xf numFmtId="0" fontId="0" fillId="0" borderId="0" xfId="0" applyAlignment="1">
      <alignment horizontal="center"/>
    </xf>
    <xf numFmtId="0" fontId="13" fillId="14" borderId="15" xfId="8" applyFont="1" applyFill="1" applyBorder="1" applyAlignment="1" applyProtection="1">
      <alignment horizontal="center" vertical="center"/>
      <protection locked="0"/>
    </xf>
    <xf numFmtId="0" fontId="9" fillId="2" borderId="15" xfId="7" applyFont="1" applyFill="1" applyBorder="1" applyAlignment="1" applyProtection="1">
      <alignment horizontal="center" vertical="center"/>
      <protection hidden="1"/>
    </xf>
    <xf numFmtId="0" fontId="6" fillId="0" borderId="0" xfId="11" applyFont="1"/>
    <xf numFmtId="0" fontId="14" fillId="2" borderId="15" xfId="11" applyFont="1" applyFill="1" applyBorder="1" applyAlignment="1" applyProtection="1">
      <alignment horizontal="center" vertical="center"/>
      <protection hidden="1"/>
    </xf>
    <xf numFmtId="0" fontId="9" fillId="2" borderId="15" xfId="11" applyFont="1" applyFill="1" applyBorder="1" applyAlignment="1" applyProtection="1">
      <alignment horizontal="center" vertical="center"/>
      <protection hidden="1"/>
    </xf>
    <xf numFmtId="167" fontId="9" fillId="5" borderId="15" xfId="11" applyNumberFormat="1" applyFont="1" applyFill="1" applyBorder="1" applyAlignment="1" applyProtection="1">
      <alignment vertical="center"/>
      <protection locked="0"/>
    </xf>
    <xf numFmtId="167" fontId="9" fillId="4" borderId="15" xfId="11" applyNumberFormat="1" applyFont="1" applyFill="1" applyBorder="1" applyProtection="1">
      <protection hidden="1"/>
    </xf>
    <xf numFmtId="167" fontId="9" fillId="14" borderId="15" xfId="11" applyNumberFormat="1" applyFont="1" applyFill="1" applyBorder="1" applyAlignment="1" applyProtection="1">
      <alignment vertical="center"/>
      <protection locked="0"/>
    </xf>
    <xf numFmtId="167" fontId="9" fillId="14" borderId="16" xfId="11" applyNumberFormat="1" applyFont="1" applyFill="1" applyBorder="1" applyAlignment="1" applyProtection="1">
      <alignment vertical="center"/>
      <protection locked="0"/>
    </xf>
    <xf numFmtId="167" fontId="14" fillId="2" borderId="17" xfId="11" applyNumberFormat="1" applyFont="1" applyFill="1" applyBorder="1" applyAlignment="1">
      <alignment vertical="center"/>
    </xf>
    <xf numFmtId="167" fontId="14" fillId="2" borderId="18" xfId="11" applyNumberFormat="1" applyFont="1" applyFill="1" applyBorder="1" applyAlignment="1">
      <alignment vertical="center"/>
    </xf>
    <xf numFmtId="167" fontId="9" fillId="0" borderId="15" xfId="11" applyNumberFormat="1" applyFont="1" applyBorder="1" applyAlignment="1" applyProtection="1">
      <alignment vertical="center"/>
      <protection locked="0"/>
    </xf>
    <xf numFmtId="167" fontId="9" fillId="0" borderId="16" xfId="11" applyNumberFormat="1" applyFont="1" applyBorder="1" applyAlignment="1" applyProtection="1">
      <alignment vertical="center"/>
      <protection locked="0"/>
    </xf>
    <xf numFmtId="167" fontId="14" fillId="2" borderId="15" xfId="11" applyNumberFormat="1" applyFont="1" applyFill="1" applyBorder="1" applyAlignment="1">
      <alignment vertical="center"/>
    </xf>
    <xf numFmtId="167" fontId="14" fillId="2" borderId="16" xfId="11" applyNumberFormat="1" applyFont="1" applyFill="1" applyBorder="1" applyAlignment="1">
      <alignment vertical="center"/>
    </xf>
    <xf numFmtId="0" fontId="14" fillId="3" borderId="2" xfId="7" applyFont="1" applyFill="1" applyBorder="1" applyAlignment="1" applyProtection="1">
      <alignment horizontal="center" vertical="center"/>
      <protection hidden="1"/>
    </xf>
    <xf numFmtId="167" fontId="9" fillId="3" borderId="2" xfId="7" applyNumberFormat="1" applyFont="1" applyFill="1" applyBorder="1" applyAlignment="1" applyProtection="1">
      <alignment vertical="center"/>
      <protection locked="0"/>
    </xf>
    <xf numFmtId="167" fontId="14" fillId="2" borderId="39" xfId="11" applyNumberFormat="1" applyFont="1" applyFill="1" applyBorder="1" applyAlignment="1">
      <alignment vertical="center"/>
    </xf>
    <xf numFmtId="0" fontId="0" fillId="0" borderId="15" xfId="0" applyBorder="1" applyAlignment="1">
      <alignment horizontal="center" wrapText="1"/>
    </xf>
    <xf numFmtId="0" fontId="0" fillId="0" borderId="17" xfId="0" applyBorder="1" applyAlignment="1">
      <alignment horizontal="center" wrapText="1"/>
    </xf>
    <xf numFmtId="0" fontId="0" fillId="0" borderId="108" xfId="0" applyBorder="1" applyAlignment="1">
      <alignment horizontal="center"/>
    </xf>
    <xf numFmtId="0" fontId="0" fillId="0" borderId="0" xfId="0" applyAlignment="1">
      <alignment horizontal="center" wrapText="1"/>
    </xf>
    <xf numFmtId="0" fontId="0" fillId="18" borderId="0" xfId="0" applyFont="1" applyFill="1" applyAlignment="1">
      <alignment horizontal="center"/>
    </xf>
    <xf numFmtId="0" fontId="0" fillId="0" borderId="13" xfId="0" applyBorder="1" applyAlignment="1">
      <alignment horizontal="center" wrapText="1"/>
    </xf>
    <xf numFmtId="0" fontId="0" fillId="9" borderId="13" xfId="0" applyFont="1" applyFill="1" applyBorder="1" applyAlignment="1">
      <alignment horizontal="center"/>
    </xf>
    <xf numFmtId="44" fontId="0" fillId="9" borderId="13" xfId="10" applyFont="1" applyFill="1" applyBorder="1" applyAlignment="1">
      <alignment horizontal="center"/>
    </xf>
    <xf numFmtId="2" fontId="0" fillId="9" borderId="14" xfId="0" applyNumberFormat="1" applyFont="1" applyFill="1" applyBorder="1" applyAlignment="1">
      <alignment horizontal="center"/>
    </xf>
    <xf numFmtId="0" fontId="0" fillId="17" borderId="13" xfId="0" applyFill="1" applyBorder="1" applyAlignment="1">
      <alignment horizontal="center"/>
    </xf>
    <xf numFmtId="44" fontId="0" fillId="17" borderId="36" xfId="10" applyFont="1" applyFill="1" applyBorder="1" applyAlignment="1">
      <alignment horizontal="center"/>
    </xf>
    <xf numFmtId="0" fontId="0" fillId="8" borderId="13" xfId="0" applyFill="1" applyBorder="1" applyAlignment="1">
      <alignment horizontal="center"/>
    </xf>
    <xf numFmtId="44" fontId="0" fillId="8" borderId="14" xfId="10" applyFont="1" applyFill="1" applyBorder="1" applyAlignment="1">
      <alignment horizontal="center"/>
    </xf>
    <xf numFmtId="44" fontId="21" fillId="9" borderId="15" xfId="10" applyFont="1" applyFill="1" applyBorder="1" applyAlignment="1">
      <alignment horizontal="center"/>
    </xf>
    <xf numFmtId="44" fontId="0" fillId="9" borderId="15" xfId="10" applyFont="1" applyFill="1" applyBorder="1" applyAlignment="1">
      <alignment horizontal="center"/>
    </xf>
    <xf numFmtId="0" fontId="0" fillId="9" borderId="15" xfId="0" applyFont="1" applyFill="1" applyBorder="1" applyAlignment="1">
      <alignment horizontal="center"/>
    </xf>
    <xf numFmtId="2" fontId="0" fillId="9" borderId="16" xfId="0" applyNumberFormat="1" applyFont="1" applyFill="1" applyBorder="1" applyAlignment="1">
      <alignment horizontal="center"/>
    </xf>
    <xf numFmtId="0" fontId="0" fillId="17" borderId="15" xfId="0" applyFill="1" applyBorder="1" applyAlignment="1">
      <alignment horizontal="center"/>
    </xf>
    <xf numFmtId="44" fontId="0" fillId="17" borderId="25" xfId="10" applyFont="1" applyFill="1" applyBorder="1" applyAlignment="1">
      <alignment horizontal="center"/>
    </xf>
    <xf numFmtId="0" fontId="0" fillId="8" borderId="15" xfId="0" applyFill="1" applyBorder="1" applyAlignment="1">
      <alignment horizontal="center"/>
    </xf>
    <xf numFmtId="44" fontId="0" fillId="8" borderId="16" xfId="10" applyFont="1" applyFill="1" applyBorder="1" applyAlignment="1">
      <alignment horizontal="center"/>
    </xf>
    <xf numFmtId="9" fontId="0" fillId="9" borderId="15" xfId="12" applyFont="1" applyFill="1" applyBorder="1" applyAlignment="1">
      <alignment horizontal="center"/>
    </xf>
    <xf numFmtId="9" fontId="0" fillId="17" borderId="25" xfId="12" applyFont="1" applyFill="1" applyBorder="1" applyAlignment="1">
      <alignment horizontal="center"/>
    </xf>
    <xf numFmtId="9" fontId="0" fillId="8" borderId="16" xfId="12" applyFont="1" applyFill="1" applyBorder="1" applyAlignment="1">
      <alignment horizontal="center"/>
    </xf>
    <xf numFmtId="43" fontId="21" fillId="17" borderId="21" xfId="2" applyFont="1" applyFill="1" applyBorder="1" applyAlignment="1">
      <alignment horizontal="center"/>
    </xf>
    <xf numFmtId="43" fontId="21" fillId="9" borderId="15" xfId="2" applyFont="1" applyFill="1" applyBorder="1" applyAlignment="1">
      <alignment horizontal="center"/>
    </xf>
    <xf numFmtId="0" fontId="0" fillId="17" borderId="25" xfId="0" applyFill="1" applyBorder="1" applyAlignment="1">
      <alignment horizontal="center"/>
    </xf>
    <xf numFmtId="0" fontId="32" fillId="8" borderId="15" xfId="0" applyFont="1" applyFill="1" applyBorder="1" applyAlignment="1">
      <alignment horizontal="center"/>
    </xf>
    <xf numFmtId="2" fontId="0" fillId="8" borderId="16" xfId="0" applyNumberFormat="1" applyFill="1" applyBorder="1" applyAlignment="1">
      <alignment horizontal="center"/>
    </xf>
    <xf numFmtId="44" fontId="21" fillId="7" borderId="21" xfId="10" applyFont="1" applyFill="1" applyBorder="1" applyAlignment="1">
      <alignment horizontal="center"/>
    </xf>
    <xf numFmtId="0" fontId="0" fillId="7" borderId="15" xfId="0" applyFill="1" applyBorder="1" applyAlignment="1">
      <alignment horizontal="center"/>
    </xf>
    <xf numFmtId="2" fontId="0" fillId="7" borderId="25" xfId="0" applyNumberFormat="1" applyFill="1" applyBorder="1" applyAlignment="1">
      <alignment horizontal="center"/>
    </xf>
    <xf numFmtId="43" fontId="21" fillId="9" borderId="17" xfId="2" applyFont="1" applyFill="1" applyBorder="1" applyAlignment="1">
      <alignment horizontal="center"/>
    </xf>
    <xf numFmtId="0" fontId="0" fillId="9" borderId="17" xfId="0" applyFont="1" applyFill="1" applyBorder="1" applyAlignment="1">
      <alignment horizontal="center"/>
    </xf>
    <xf numFmtId="2" fontId="0" fillId="9" borderId="17" xfId="0" applyNumberFormat="1" applyFont="1" applyFill="1" applyBorder="1" applyAlignment="1">
      <alignment horizontal="center"/>
    </xf>
    <xf numFmtId="2" fontId="0" fillId="9" borderId="18" xfId="0" applyNumberFormat="1" applyFont="1" applyFill="1" applyBorder="1" applyAlignment="1">
      <alignment horizontal="center"/>
    </xf>
    <xf numFmtId="43" fontId="21" fillId="7" borderId="32" xfId="2" applyFont="1" applyFill="1" applyBorder="1" applyAlignment="1">
      <alignment horizontal="center"/>
    </xf>
    <xf numFmtId="0" fontId="0" fillId="7" borderId="17" xfId="0" applyFill="1" applyBorder="1" applyAlignment="1">
      <alignment horizontal="center"/>
    </xf>
    <xf numFmtId="2" fontId="0" fillId="7" borderId="37" xfId="0" applyNumberFormat="1" applyFill="1" applyBorder="1" applyAlignment="1">
      <alignment horizontal="center"/>
    </xf>
    <xf numFmtId="0" fontId="0" fillId="8" borderId="17" xfId="0" applyFill="1" applyBorder="1" applyAlignment="1">
      <alignment horizontal="center"/>
    </xf>
    <xf numFmtId="2" fontId="0" fillId="8" borderId="18" xfId="0" applyNumberFormat="1" applyFill="1" applyBorder="1" applyAlignment="1">
      <alignment horizontal="center"/>
    </xf>
    <xf numFmtId="0" fontId="0" fillId="0" borderId="0" xfId="0" applyBorder="1" applyAlignment="1">
      <alignment horizontal="center"/>
    </xf>
    <xf numFmtId="0" fontId="0" fillId="0" borderId="0" xfId="0" applyBorder="1" applyAlignment="1">
      <alignment horizontal="center" wrapText="1"/>
    </xf>
    <xf numFmtId="43" fontId="21" fillId="0" borderId="0" xfId="2" applyFont="1" applyBorder="1" applyAlignment="1">
      <alignment horizontal="center"/>
    </xf>
    <xf numFmtId="0" fontId="0" fillId="0" borderId="0" xfId="0" applyFont="1" applyBorder="1" applyAlignment="1">
      <alignment horizontal="center"/>
    </xf>
    <xf numFmtId="2" fontId="0" fillId="0" borderId="0" xfId="0" applyNumberFormat="1" applyFont="1" applyBorder="1" applyAlignment="1">
      <alignment horizontal="center"/>
    </xf>
    <xf numFmtId="43" fontId="21" fillId="0" borderId="0" xfId="2" applyFont="1" applyAlignment="1">
      <alignment horizontal="center"/>
    </xf>
    <xf numFmtId="2" fontId="0" fillId="0" borderId="0" xfId="0" applyNumberFormat="1" applyAlignment="1">
      <alignment horizontal="center"/>
    </xf>
    <xf numFmtId="0" fontId="32" fillId="9" borderId="15" xfId="0" applyFont="1" applyFill="1" applyBorder="1" applyAlignment="1">
      <alignment horizontal="center"/>
    </xf>
    <xf numFmtId="2" fontId="32" fillId="9" borderId="16" xfId="0" applyNumberFormat="1" applyFont="1" applyFill="1" applyBorder="1" applyAlignment="1">
      <alignment horizontal="center"/>
    </xf>
    <xf numFmtId="0" fontId="32" fillId="17" borderId="15" xfId="0" applyFont="1" applyFill="1" applyBorder="1" applyAlignment="1">
      <alignment horizontal="center"/>
    </xf>
    <xf numFmtId="0" fontId="39" fillId="9" borderId="15" xfId="0" applyFont="1" applyFill="1" applyBorder="1" applyAlignment="1">
      <alignment horizontal="center"/>
    </xf>
    <xf numFmtId="2" fontId="39" fillId="9" borderId="16" xfId="0" applyNumberFormat="1" applyFont="1" applyFill="1" applyBorder="1" applyAlignment="1">
      <alignment horizontal="center"/>
    </xf>
    <xf numFmtId="0" fontId="33" fillId="17" borderId="15" xfId="0" applyFont="1" applyFill="1" applyBorder="1" applyAlignment="1">
      <alignment horizontal="center"/>
    </xf>
    <xf numFmtId="2" fontId="33" fillId="17" borderId="25" xfId="0" applyNumberFormat="1" applyFont="1" applyFill="1" applyBorder="1" applyAlignment="1">
      <alignment horizontal="center"/>
    </xf>
    <xf numFmtId="0" fontId="33" fillId="8" borderId="15" xfId="0" applyFont="1" applyFill="1" applyBorder="1" applyAlignment="1">
      <alignment horizontal="center"/>
    </xf>
    <xf numFmtId="2" fontId="33" fillId="8" borderId="16" xfId="0" applyNumberFormat="1" applyFont="1" applyFill="1" applyBorder="1" applyAlignment="1">
      <alignment horizontal="center"/>
    </xf>
    <xf numFmtId="0" fontId="39" fillId="9" borderId="17" xfId="0" applyFont="1" applyFill="1" applyBorder="1" applyAlignment="1">
      <alignment horizontal="center"/>
    </xf>
    <xf numFmtId="2" fontId="39" fillId="9" borderId="18" xfId="0" applyNumberFormat="1" applyFont="1" applyFill="1" applyBorder="1" applyAlignment="1">
      <alignment horizontal="center"/>
    </xf>
    <xf numFmtId="43" fontId="21" fillId="14" borderId="0" xfId="2" applyFont="1" applyFill="1" applyBorder="1" applyAlignment="1">
      <alignment horizontal="center"/>
    </xf>
    <xf numFmtId="0" fontId="0" fillId="14" borderId="0" xfId="0" applyFill="1" applyBorder="1" applyAlignment="1">
      <alignment horizontal="center"/>
    </xf>
    <xf numFmtId="2" fontId="0" fillId="14" borderId="0" xfId="0" applyNumberFormat="1" applyFill="1" applyBorder="1" applyAlignment="1">
      <alignment horizontal="center"/>
    </xf>
    <xf numFmtId="2" fontId="0" fillId="0" borderId="0" xfId="0" applyNumberFormat="1" applyBorder="1" applyAlignment="1">
      <alignment horizontal="center"/>
    </xf>
    <xf numFmtId="0" fontId="31" fillId="9" borderId="15" xfId="0" applyFont="1" applyFill="1" applyBorder="1" applyAlignment="1">
      <alignment horizontal="center"/>
    </xf>
    <xf numFmtId="0" fontId="31" fillId="17" borderId="15" xfId="0" applyFont="1" applyFill="1" applyBorder="1" applyAlignment="1">
      <alignment horizontal="center"/>
    </xf>
    <xf numFmtId="0" fontId="31" fillId="8" borderId="15" xfId="0" applyFont="1" applyFill="1" applyBorder="1" applyAlignment="1">
      <alignment horizontal="center"/>
    </xf>
    <xf numFmtId="0" fontId="26" fillId="0" borderId="0" xfId="0" applyFont="1" applyBorder="1" applyAlignment="1">
      <alignment horizontal="center" wrapText="1"/>
    </xf>
    <xf numFmtId="43" fontId="21" fillId="0" borderId="0" xfId="2" applyFont="1" applyBorder="1" applyAlignment="1">
      <alignment horizontal="center" wrapText="1"/>
    </xf>
    <xf numFmtId="0" fontId="0" fillId="9" borderId="27" xfId="0" applyFont="1" applyFill="1" applyBorder="1" applyAlignment="1">
      <alignment horizontal="center"/>
    </xf>
    <xf numFmtId="44" fontId="0" fillId="9" borderId="27" xfId="10" applyFont="1" applyFill="1" applyBorder="1" applyAlignment="1">
      <alignment horizontal="center"/>
    </xf>
    <xf numFmtId="2" fontId="0" fillId="9" borderId="35" xfId="0" applyNumberFormat="1" applyFont="1" applyFill="1" applyBorder="1" applyAlignment="1">
      <alignment horizontal="center"/>
    </xf>
    <xf numFmtId="0" fontId="0" fillId="17" borderId="27" xfId="0" applyFill="1" applyBorder="1" applyAlignment="1">
      <alignment horizontal="center"/>
    </xf>
    <xf numFmtId="44" fontId="0" fillId="17" borderId="38" xfId="10" applyFont="1" applyFill="1" applyBorder="1" applyAlignment="1">
      <alignment horizontal="center"/>
    </xf>
    <xf numFmtId="0" fontId="0" fillId="8" borderId="27" xfId="0" applyFill="1" applyBorder="1" applyAlignment="1">
      <alignment horizontal="center"/>
    </xf>
    <xf numFmtId="44" fontId="0" fillId="8" borderId="35" xfId="10" applyFont="1" applyFill="1" applyBorder="1" applyAlignment="1">
      <alignment horizontal="center"/>
    </xf>
    <xf numFmtId="2" fontId="0" fillId="17" borderId="38" xfId="0" applyNumberFormat="1" applyFill="1" applyBorder="1" applyAlignment="1">
      <alignment horizontal="center"/>
    </xf>
    <xf numFmtId="0" fontId="0" fillId="0" borderId="109" xfId="0" applyBorder="1" applyAlignment="1">
      <alignment horizontal="center" wrapText="1"/>
    </xf>
    <xf numFmtId="43" fontId="21" fillId="9" borderId="109" xfId="2" applyFont="1" applyFill="1" applyBorder="1" applyAlignment="1">
      <alignment horizontal="center"/>
    </xf>
    <xf numFmtId="0" fontId="0" fillId="9" borderId="109" xfId="0" applyFont="1" applyFill="1" applyBorder="1" applyAlignment="1">
      <alignment horizontal="center"/>
    </xf>
    <xf numFmtId="2" fontId="0" fillId="9" borderId="109" xfId="0" applyNumberFormat="1" applyFont="1" applyFill="1" applyBorder="1" applyAlignment="1">
      <alignment horizontal="center"/>
    </xf>
    <xf numFmtId="2" fontId="0" fillId="9" borderId="113" xfId="0" applyNumberFormat="1" applyFont="1" applyFill="1" applyBorder="1" applyAlignment="1">
      <alignment horizontal="center"/>
    </xf>
    <xf numFmtId="43" fontId="21" fillId="17" borderId="105" xfId="2" applyFont="1" applyFill="1" applyBorder="1" applyAlignment="1">
      <alignment horizontal="center"/>
    </xf>
    <xf numFmtId="0" fontId="0" fillId="17" borderId="109" xfId="0" applyFill="1" applyBorder="1" applyAlignment="1">
      <alignment horizontal="center"/>
    </xf>
    <xf numFmtId="2" fontId="0" fillId="17" borderId="102" xfId="0" applyNumberFormat="1" applyFill="1" applyBorder="1" applyAlignment="1">
      <alignment horizontal="center"/>
    </xf>
    <xf numFmtId="0" fontId="0" fillId="8" borderId="109" xfId="0" applyFill="1" applyBorder="1" applyAlignment="1">
      <alignment horizontal="center"/>
    </xf>
    <xf numFmtId="2" fontId="0" fillId="8" borderId="113" xfId="0" applyNumberFormat="1" applyFill="1" applyBorder="1" applyAlignment="1">
      <alignment horizontal="center"/>
    </xf>
    <xf numFmtId="0" fontId="26" fillId="0" borderId="17" xfId="0" applyFont="1" applyBorder="1" applyAlignment="1">
      <alignment horizontal="center" wrapText="1"/>
    </xf>
    <xf numFmtId="43" fontId="21" fillId="17" borderId="34" xfId="2" applyFont="1" applyFill="1" applyBorder="1" applyAlignment="1">
      <alignment horizontal="center"/>
    </xf>
    <xf numFmtId="0" fontId="0" fillId="17" borderId="17" xfId="0" applyFill="1" applyBorder="1" applyAlignment="1">
      <alignment horizontal="center"/>
    </xf>
    <xf numFmtId="2" fontId="0" fillId="17" borderId="37" xfId="0" applyNumberFormat="1" applyFill="1" applyBorder="1" applyAlignment="1">
      <alignment horizontal="center"/>
    </xf>
    <xf numFmtId="44" fontId="21" fillId="9" borderId="13" xfId="10" applyFont="1" applyFill="1" applyBorder="1" applyAlignment="1">
      <alignment horizontal="center"/>
    </xf>
    <xf numFmtId="44" fontId="21" fillId="17" borderId="33" xfId="10" applyFont="1" applyFill="1" applyBorder="1" applyAlignment="1">
      <alignment horizontal="center"/>
    </xf>
    <xf numFmtId="2" fontId="0" fillId="17" borderId="36" xfId="0" applyNumberFormat="1" applyFill="1" applyBorder="1" applyAlignment="1">
      <alignment horizontal="center"/>
    </xf>
    <xf numFmtId="2" fontId="0" fillId="8" borderId="14" xfId="0" applyNumberFormat="1" applyFill="1" applyBorder="1" applyAlignment="1">
      <alignment horizontal="center"/>
    </xf>
    <xf numFmtId="43" fontId="21" fillId="17" borderId="0" xfId="2" applyFont="1" applyFill="1" applyBorder="1" applyAlignment="1">
      <alignment horizontal="center"/>
    </xf>
    <xf numFmtId="0" fontId="0" fillId="17" borderId="0" xfId="0" applyFill="1" applyBorder="1" applyAlignment="1">
      <alignment horizontal="center"/>
    </xf>
    <xf numFmtId="2" fontId="0" fillId="17" borderId="0" xfId="0" applyNumberFormat="1" applyFill="1" applyBorder="1" applyAlignment="1">
      <alignment horizontal="center"/>
    </xf>
    <xf numFmtId="43" fontId="21" fillId="9" borderId="13" xfId="2" applyFont="1" applyFill="1" applyBorder="1" applyAlignment="1">
      <alignment horizontal="center"/>
    </xf>
    <xf numFmtId="2" fontId="0" fillId="9" borderId="13" xfId="0" applyNumberFormat="1" applyFont="1" applyFill="1" applyBorder="1" applyAlignment="1">
      <alignment horizontal="center"/>
    </xf>
    <xf numFmtId="0" fontId="0" fillId="0" borderId="0" xfId="0" applyFill="1" applyAlignment="1">
      <alignment horizontal="center"/>
    </xf>
    <xf numFmtId="44" fontId="31" fillId="9" borderId="15" xfId="10" applyFont="1" applyFill="1" applyBorder="1" applyAlignment="1">
      <alignment horizontal="center"/>
    </xf>
    <xf numFmtId="44" fontId="42" fillId="17" borderId="2" xfId="10" applyFont="1" applyFill="1" applyBorder="1" applyAlignment="1">
      <alignment horizontal="center"/>
    </xf>
    <xf numFmtId="44" fontId="42" fillId="8" borderId="21" xfId="10" applyFont="1" applyFill="1" applyBorder="1" applyAlignment="1">
      <alignment horizontal="center"/>
    </xf>
    <xf numFmtId="0" fontId="0" fillId="0" borderId="15" xfId="0" applyFill="1" applyBorder="1" applyAlignment="1">
      <alignment horizontal="center" wrapText="1"/>
    </xf>
    <xf numFmtId="0" fontId="31" fillId="9" borderId="17" xfId="0" applyFont="1" applyFill="1" applyBorder="1" applyAlignment="1">
      <alignment horizontal="center"/>
    </xf>
    <xf numFmtId="2" fontId="31" fillId="9" borderId="17" xfId="0" applyNumberFormat="1" applyFont="1" applyFill="1" applyBorder="1" applyAlignment="1">
      <alignment horizontal="center"/>
    </xf>
    <xf numFmtId="43" fontId="42" fillId="17" borderId="34" xfId="2" applyFont="1" applyFill="1" applyBorder="1" applyAlignment="1">
      <alignment horizontal="center"/>
    </xf>
    <xf numFmtId="0" fontId="33" fillId="17" borderId="17" xfId="0" applyFont="1" applyFill="1" applyBorder="1" applyAlignment="1">
      <alignment horizontal="center"/>
    </xf>
    <xf numFmtId="2" fontId="33" fillId="17" borderId="37" xfId="0" applyNumberFormat="1" applyFont="1" applyFill="1" applyBorder="1" applyAlignment="1">
      <alignment horizontal="center"/>
    </xf>
    <xf numFmtId="43" fontId="42" fillId="8" borderId="32" xfId="2" applyFont="1" applyFill="1" applyBorder="1" applyAlignment="1">
      <alignment horizontal="center"/>
    </xf>
    <xf numFmtId="0" fontId="33" fillId="8" borderId="17" xfId="0" applyFont="1" applyFill="1" applyBorder="1" applyAlignment="1">
      <alignment horizontal="center"/>
    </xf>
    <xf numFmtId="2" fontId="33" fillId="8" borderId="18" xfId="0" applyNumberFormat="1" applyFont="1" applyFill="1" applyBorder="1" applyAlignment="1">
      <alignment horizontal="center"/>
    </xf>
    <xf numFmtId="0" fontId="31" fillId="0" borderId="0" xfId="0" applyFont="1" applyBorder="1" applyAlignment="1">
      <alignment horizontal="center"/>
    </xf>
    <xf numFmtId="2" fontId="31" fillId="0" borderId="0" xfId="0" applyNumberFormat="1" applyFont="1" applyBorder="1" applyAlignment="1">
      <alignment horizontal="center"/>
    </xf>
    <xf numFmtId="0" fontId="31" fillId="9" borderId="13" xfId="0" applyFont="1" applyFill="1" applyBorder="1" applyAlignment="1">
      <alignment horizontal="center"/>
    </xf>
    <xf numFmtId="0" fontId="31" fillId="17" borderId="13" xfId="0" applyFont="1" applyFill="1" applyBorder="1" applyAlignment="1">
      <alignment horizontal="center"/>
    </xf>
    <xf numFmtId="2" fontId="0" fillId="17" borderId="25" xfId="0" applyNumberFormat="1" applyFill="1" applyBorder="1" applyAlignment="1">
      <alignment horizontal="center"/>
    </xf>
    <xf numFmtId="43" fontId="21" fillId="9" borderId="0" xfId="2" applyFont="1" applyFill="1" applyBorder="1" applyAlignment="1">
      <alignment horizontal="center"/>
    </xf>
    <xf numFmtId="0" fontId="0" fillId="9" borderId="0" xfId="0" applyFont="1" applyFill="1" applyBorder="1" applyAlignment="1">
      <alignment horizontal="center"/>
    </xf>
    <xf numFmtId="2" fontId="0" fillId="9" borderId="0" xfId="0" applyNumberFormat="1" applyFont="1" applyFill="1" applyBorder="1" applyAlignment="1">
      <alignment horizontal="center"/>
    </xf>
    <xf numFmtId="0" fontId="0" fillId="8" borderId="0" xfId="0" applyFill="1" applyBorder="1" applyAlignment="1">
      <alignment horizontal="center"/>
    </xf>
    <xf numFmtId="2" fontId="0" fillId="8" borderId="0" xfId="0" applyNumberFormat="1" applyFill="1" applyBorder="1" applyAlignment="1">
      <alignment horizontal="center"/>
    </xf>
    <xf numFmtId="0" fontId="0" fillId="0" borderId="26" xfId="0" applyBorder="1" applyAlignment="1">
      <alignment horizontal="center"/>
    </xf>
    <xf numFmtId="43" fontId="21" fillId="9" borderId="27" xfId="2" applyFont="1" applyFill="1" applyBorder="1" applyAlignment="1">
      <alignment horizontal="center"/>
    </xf>
    <xf numFmtId="2" fontId="0" fillId="9" borderId="27" xfId="0" applyNumberFormat="1" applyFont="1" applyFill="1" applyBorder="1" applyAlignment="1">
      <alignment horizontal="center"/>
    </xf>
    <xf numFmtId="43" fontId="21" fillId="17" borderId="28" xfId="2" applyFont="1" applyFill="1" applyBorder="1" applyAlignment="1">
      <alignment horizontal="center"/>
    </xf>
    <xf numFmtId="2" fontId="0" fillId="8" borderId="35" xfId="0" applyNumberFormat="1" applyFill="1" applyBorder="1" applyAlignment="1">
      <alignment horizontal="center"/>
    </xf>
    <xf numFmtId="0" fontId="0" fillId="0" borderId="0" xfId="0" applyFill="1" applyBorder="1" applyAlignment="1">
      <alignment horizontal="center"/>
    </xf>
    <xf numFmtId="43" fontId="21" fillId="17" borderId="2" xfId="2" applyFont="1" applyFill="1" applyBorder="1" applyAlignment="1">
      <alignment horizontal="center"/>
    </xf>
    <xf numFmtId="43" fontId="1" fillId="9" borderId="15" xfId="2" applyFont="1" applyFill="1" applyBorder="1" applyAlignment="1">
      <alignment horizontal="center"/>
    </xf>
    <xf numFmtId="2" fontId="0" fillId="9" borderId="15" xfId="0" applyNumberFormat="1" applyFont="1" applyFill="1" applyBorder="1" applyAlignment="1">
      <alignment horizontal="center"/>
    </xf>
    <xf numFmtId="44" fontId="21" fillId="9" borderId="27" xfId="10" applyFont="1" applyFill="1" applyBorder="1" applyAlignment="1">
      <alignment horizontal="center"/>
    </xf>
    <xf numFmtId="44" fontId="21" fillId="17" borderId="28" xfId="10" applyFont="1" applyFill="1" applyBorder="1" applyAlignment="1">
      <alignment horizontal="center"/>
    </xf>
    <xf numFmtId="0" fontId="28" fillId="0" borderId="0" xfId="0" applyFont="1" applyFill="1" applyBorder="1" applyAlignment="1">
      <alignment horizontal="center" wrapText="1"/>
    </xf>
    <xf numFmtId="2" fontId="0" fillId="0" borderId="0" xfId="0" applyNumberFormat="1" applyFont="1" applyFill="1" applyBorder="1" applyAlignment="1">
      <alignment horizontal="center"/>
    </xf>
    <xf numFmtId="0" fontId="0" fillId="0" borderId="0" xfId="0" applyFont="1" applyFill="1" applyBorder="1" applyAlignment="1">
      <alignment horizontal="center"/>
    </xf>
    <xf numFmtId="43" fontId="21" fillId="0" borderId="0" xfId="2" applyFont="1" applyFill="1" applyBorder="1" applyAlignment="1">
      <alignment horizontal="center"/>
    </xf>
    <xf numFmtId="2" fontId="0" fillId="0" borderId="0" xfId="0" applyNumberFormat="1" applyFill="1" applyBorder="1" applyAlignment="1">
      <alignment horizontal="center"/>
    </xf>
    <xf numFmtId="43" fontId="21" fillId="17" borderId="35" xfId="2" applyFont="1" applyFill="1" applyBorder="1" applyAlignment="1">
      <alignment horizontal="center"/>
    </xf>
    <xf numFmtId="0" fontId="0" fillId="17" borderId="28" xfId="0" applyFill="1" applyBorder="1" applyAlignment="1">
      <alignment horizontal="center"/>
    </xf>
    <xf numFmtId="0" fontId="0" fillId="0" borderId="0" xfId="0" applyFont="1" applyAlignment="1">
      <alignment horizontal="center"/>
    </xf>
    <xf numFmtId="0" fontId="0" fillId="17" borderId="0" xfId="0" applyFill="1" applyAlignment="1">
      <alignment horizontal="center"/>
    </xf>
    <xf numFmtId="0" fontId="0" fillId="0" borderId="0" xfId="0" applyFont="1" applyFill="1" applyAlignment="1">
      <alignment horizontal="center"/>
    </xf>
    <xf numFmtId="44" fontId="0" fillId="17" borderId="13" xfId="10" applyFont="1" applyFill="1" applyBorder="1" applyAlignment="1">
      <alignment horizontal="center"/>
    </xf>
    <xf numFmtId="0" fontId="0" fillId="9" borderId="39" xfId="0" applyFont="1" applyFill="1" applyBorder="1" applyAlignment="1">
      <alignment horizontal="center"/>
    </xf>
    <xf numFmtId="44" fontId="0" fillId="9" borderId="39" xfId="10" applyFont="1" applyFill="1" applyBorder="1" applyAlignment="1">
      <alignment horizontal="center"/>
    </xf>
    <xf numFmtId="2" fontId="0" fillId="9" borderId="43" xfId="0" applyNumberFormat="1" applyFont="1" applyFill="1" applyBorder="1" applyAlignment="1">
      <alignment horizontal="center"/>
    </xf>
    <xf numFmtId="0" fontId="0" fillId="17" borderId="39" xfId="0" applyFill="1" applyBorder="1" applyAlignment="1">
      <alignment horizontal="center"/>
    </xf>
    <xf numFmtId="44" fontId="0" fillId="17" borderId="41" xfId="10" applyFont="1" applyFill="1" applyBorder="1" applyAlignment="1">
      <alignment horizontal="center"/>
    </xf>
    <xf numFmtId="0" fontId="0" fillId="8" borderId="39" xfId="0" applyFill="1" applyBorder="1" applyAlignment="1">
      <alignment horizontal="center"/>
    </xf>
    <xf numFmtId="44" fontId="0" fillId="0" borderId="0" xfId="0" applyNumberFormat="1" applyFont="1" applyAlignment="1">
      <alignment horizontal="center"/>
    </xf>
    <xf numFmtId="43" fontId="0" fillId="0" borderId="0" xfId="0" applyNumberFormat="1" applyAlignment="1">
      <alignment horizontal="center"/>
    </xf>
    <xf numFmtId="44" fontId="0" fillId="0" borderId="0" xfId="0" applyNumberFormat="1" applyAlignment="1">
      <alignment horizontal="center"/>
    </xf>
    <xf numFmtId="44" fontId="44" fillId="0" borderId="0" xfId="0" applyNumberFormat="1" applyFont="1" applyAlignment="1">
      <alignment horizontal="center"/>
    </xf>
    <xf numFmtId="43" fontId="25" fillId="0" borderId="0" xfId="2" applyFont="1" applyAlignment="1">
      <alignment horizontal="center"/>
    </xf>
    <xf numFmtId="0" fontId="25" fillId="0" borderId="0" xfId="0" applyFont="1" applyAlignment="1">
      <alignment horizontal="center"/>
    </xf>
    <xf numFmtId="4" fontId="47" fillId="0" borderId="0" xfId="0" applyNumberFormat="1" applyFont="1" applyAlignment="1">
      <alignment horizontal="center"/>
    </xf>
    <xf numFmtId="44" fontId="47" fillId="0" borderId="0" xfId="0" applyNumberFormat="1" applyFont="1" applyAlignment="1">
      <alignment horizontal="center"/>
    </xf>
    <xf numFmtId="0" fontId="47" fillId="0" borderId="0" xfId="0" applyFont="1" applyAlignment="1">
      <alignment horizontal="center"/>
    </xf>
    <xf numFmtId="0" fontId="34" fillId="0" borderId="0" xfId="0" applyFont="1" applyAlignment="1">
      <alignment horizontal="center"/>
    </xf>
    <xf numFmtId="44" fontId="25" fillId="0" borderId="0" xfId="0" applyNumberFormat="1" applyFont="1" applyAlignment="1">
      <alignment horizontal="center"/>
    </xf>
    <xf numFmtId="0" fontId="24" fillId="0" borderId="30" xfId="0" applyFont="1" applyBorder="1" applyAlignment="1">
      <alignment horizontal="center"/>
    </xf>
    <xf numFmtId="0" fontId="24" fillId="0" borderId="30" xfId="0" applyFont="1" applyBorder="1" applyAlignment="1">
      <alignment horizontal="center" wrapText="1"/>
    </xf>
    <xf numFmtId="0" fontId="24" fillId="9" borderId="30" xfId="0" applyFont="1" applyFill="1" applyBorder="1" applyAlignment="1">
      <alignment horizontal="center"/>
    </xf>
    <xf numFmtId="0" fontId="24" fillId="9" borderId="30" xfId="0" applyFont="1" applyFill="1" applyBorder="1" applyAlignment="1">
      <alignment horizontal="center" wrapText="1"/>
    </xf>
    <xf numFmtId="0" fontId="24" fillId="9" borderId="44" xfId="0" applyFont="1" applyFill="1" applyBorder="1" applyAlignment="1">
      <alignment horizontal="center" wrapText="1"/>
    </xf>
    <xf numFmtId="0" fontId="24" fillId="17" borderId="29" xfId="0" applyFont="1" applyFill="1" applyBorder="1" applyAlignment="1">
      <alignment horizontal="center"/>
    </xf>
    <xf numFmtId="0" fontId="24" fillId="17" borderId="30" xfId="0" applyFont="1" applyFill="1" applyBorder="1" applyAlignment="1">
      <alignment horizontal="center"/>
    </xf>
    <xf numFmtId="0" fontId="24" fillId="17" borderId="45" xfId="0" applyFont="1" applyFill="1" applyBorder="1" applyAlignment="1">
      <alignment horizontal="center" wrapText="1"/>
    </xf>
    <xf numFmtId="0" fontId="24" fillId="8" borderId="29" xfId="0" applyFont="1" applyFill="1" applyBorder="1" applyAlignment="1">
      <alignment horizontal="center"/>
    </xf>
    <xf numFmtId="0" fontId="24" fillId="8" borderId="30" xfId="0" applyFont="1" applyFill="1" applyBorder="1" applyAlignment="1">
      <alignment horizontal="center"/>
    </xf>
    <xf numFmtId="0" fontId="24" fillId="8" borderId="44" xfId="0" applyFont="1" applyFill="1" applyBorder="1" applyAlignment="1">
      <alignment horizontal="center" wrapText="1"/>
    </xf>
    <xf numFmtId="0" fontId="0" fillId="0" borderId="13" xfId="0" applyBorder="1" applyAlignment="1">
      <alignment horizontal="center"/>
    </xf>
    <xf numFmtId="0" fontId="0" fillId="0" borderId="15" xfId="0" applyBorder="1" applyAlignment="1">
      <alignment horizontal="center"/>
    </xf>
    <xf numFmtId="0" fontId="0" fillId="18" borderId="0" xfId="0" applyFill="1" applyAlignment="1">
      <alignment horizontal="center"/>
    </xf>
    <xf numFmtId="0" fontId="0" fillId="0" borderId="111" xfId="0" applyBorder="1" applyAlignment="1">
      <alignment horizontal="center"/>
    </xf>
    <xf numFmtId="0" fontId="0" fillId="0" borderId="111" xfId="0" applyBorder="1" applyAlignment="1">
      <alignment horizontal="center" wrapText="1"/>
    </xf>
    <xf numFmtId="0" fontId="0" fillId="0" borderId="57" xfId="0" applyBorder="1" applyAlignment="1">
      <alignment horizontal="center"/>
    </xf>
    <xf numFmtId="0" fontId="0" fillId="0" borderId="28" xfId="0" applyBorder="1" applyAlignment="1">
      <alignment horizontal="center" wrapText="1"/>
    </xf>
    <xf numFmtId="0" fontId="0" fillId="0" borderId="29" xfId="0" applyBorder="1" applyAlignment="1">
      <alignment horizontal="center"/>
    </xf>
    <xf numFmtId="0" fontId="0" fillId="0" borderId="30" xfId="0" applyBorder="1" applyAlignment="1">
      <alignment horizontal="center" wrapText="1"/>
    </xf>
    <xf numFmtId="0" fontId="0" fillId="0" borderId="32" xfId="0" applyBorder="1" applyAlignment="1">
      <alignment horizontal="center"/>
    </xf>
    <xf numFmtId="0" fontId="0" fillId="0" borderId="33" xfId="0" applyBorder="1" applyAlignment="1">
      <alignment horizontal="center"/>
    </xf>
    <xf numFmtId="0" fontId="0" fillId="0" borderId="2" xfId="0" applyBorder="1" applyAlignment="1">
      <alignment horizontal="center"/>
    </xf>
    <xf numFmtId="0" fontId="0" fillId="0" borderId="2" xfId="0" applyFill="1" applyBorder="1" applyAlignment="1">
      <alignment horizontal="center"/>
    </xf>
    <xf numFmtId="0" fontId="0" fillId="0" borderId="34" xfId="0" applyBorder="1" applyAlignment="1">
      <alignment horizontal="center"/>
    </xf>
    <xf numFmtId="0" fontId="1" fillId="0" borderId="17" xfId="0" applyFont="1" applyBorder="1" applyAlignment="1">
      <alignment horizontal="center" wrapText="1"/>
    </xf>
    <xf numFmtId="0" fontId="0" fillId="0" borderId="30"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44" fontId="21" fillId="0" borderId="15" xfId="10" applyFont="1" applyFill="1" applyBorder="1" applyAlignment="1">
      <alignment horizontal="center" wrapText="1"/>
    </xf>
    <xf numFmtId="0" fontId="43" fillId="0" borderId="0" xfId="0" applyFont="1" applyAlignment="1">
      <alignment horizontal="center" wrapText="1"/>
    </xf>
    <xf numFmtId="0" fontId="9" fillId="2" borderId="16" xfId="7" applyFont="1" applyFill="1" applyBorder="1" applyAlignment="1" applyProtection="1">
      <alignment horizontal="center" vertical="center"/>
      <protection hidden="1"/>
    </xf>
    <xf numFmtId="0" fontId="6" fillId="0" borderId="73" xfId="7" applyFont="1" applyFill="1" applyBorder="1" applyAlignment="1"/>
    <xf numFmtId="0" fontId="0" fillId="0" borderId="108" xfId="0" applyBorder="1" applyAlignment="1">
      <alignment horizontal="center" wrapText="1"/>
    </xf>
    <xf numFmtId="0" fontId="0" fillId="0" borderId="39" xfId="0" applyBorder="1" applyAlignment="1">
      <alignment horizontal="center" wrapText="1"/>
    </xf>
    <xf numFmtId="0" fontId="0" fillId="0" borderId="108" xfId="0" applyBorder="1" applyAlignment="1">
      <alignment horizontal="center"/>
    </xf>
    <xf numFmtId="0" fontId="0" fillId="0" borderId="15" xfId="0" applyBorder="1" applyAlignment="1">
      <alignment horizontal="center"/>
    </xf>
    <xf numFmtId="0" fontId="0" fillId="0" borderId="30" xfId="0" applyBorder="1" applyAlignment="1">
      <alignment horizontal="center" wrapText="1"/>
    </xf>
    <xf numFmtId="0" fontId="0" fillId="0" borderId="45" xfId="0" applyBorder="1" applyAlignment="1">
      <alignment horizontal="center" wrapText="1"/>
    </xf>
    <xf numFmtId="0" fontId="0" fillId="0" borderId="15" xfId="0" applyBorder="1" applyAlignment="1">
      <alignment horizontal="center" wrapText="1"/>
    </xf>
    <xf numFmtId="0" fontId="0" fillId="0" borderId="0" xfId="0" applyAlignment="1">
      <alignment horizontal="center"/>
    </xf>
    <xf numFmtId="43" fontId="30" fillId="8" borderId="2" xfId="2" applyFont="1" applyFill="1" applyBorder="1" applyAlignment="1">
      <alignment horizontal="center"/>
    </xf>
    <xf numFmtId="44" fontId="1" fillId="8" borderId="21" xfId="10" applyFont="1" applyFill="1" applyBorder="1" applyAlignment="1">
      <alignment horizontal="center"/>
    </xf>
    <xf numFmtId="43" fontId="1" fillId="8" borderId="32" xfId="2" applyFont="1" applyFill="1" applyBorder="1" applyAlignment="1">
      <alignment horizontal="center"/>
    </xf>
    <xf numFmtId="43" fontId="1" fillId="0" borderId="0" xfId="2" applyFont="1" applyAlignment="1">
      <alignment horizontal="center"/>
    </xf>
    <xf numFmtId="43" fontId="1" fillId="0" borderId="0" xfId="2" applyFont="1" applyBorder="1" applyAlignment="1">
      <alignment horizontal="center"/>
    </xf>
    <xf numFmtId="43" fontId="1" fillId="8" borderId="114" xfId="2" applyFont="1" applyFill="1" applyBorder="1" applyAlignment="1">
      <alignment horizontal="center"/>
    </xf>
    <xf numFmtId="44" fontId="1" fillId="8" borderId="31" xfId="10" applyFont="1" applyFill="1" applyBorder="1" applyAlignment="1">
      <alignment horizontal="center"/>
    </xf>
    <xf numFmtId="43" fontId="1" fillId="8" borderId="0" xfId="2" applyFont="1" applyFill="1" applyBorder="1" applyAlignment="1">
      <alignment horizontal="center"/>
    </xf>
    <xf numFmtId="43" fontId="1" fillId="8" borderId="26" xfId="2" applyFont="1" applyFill="1" applyBorder="1" applyAlignment="1">
      <alignment horizontal="center"/>
    </xf>
    <xf numFmtId="43" fontId="1" fillId="8" borderId="21" xfId="2" applyFont="1" applyFill="1" applyBorder="1" applyAlignment="1">
      <alignment horizontal="center"/>
    </xf>
    <xf numFmtId="44" fontId="1" fillId="8" borderId="26" xfId="10" applyFont="1" applyFill="1" applyBorder="1" applyAlignment="1">
      <alignment horizontal="center"/>
    </xf>
    <xf numFmtId="43" fontId="1" fillId="0" borderId="0" xfId="2" applyFont="1" applyFill="1" applyBorder="1" applyAlignment="1">
      <alignment horizontal="center"/>
    </xf>
    <xf numFmtId="0" fontId="0" fillId="0" borderId="36" xfId="0" applyBorder="1" applyAlignment="1">
      <alignment horizontal="center" wrapText="1"/>
    </xf>
    <xf numFmtId="0" fontId="0" fillId="0" borderId="41" xfId="0" applyBorder="1" applyAlignment="1">
      <alignment horizontal="center" wrapText="1"/>
    </xf>
    <xf numFmtId="0" fontId="0" fillId="0" borderId="31" xfId="0" applyBorder="1" applyAlignment="1">
      <alignment horizontal="center" wrapText="1"/>
    </xf>
    <xf numFmtId="0" fontId="0" fillId="0" borderId="42" xfId="0" applyBorder="1" applyAlignment="1">
      <alignment horizontal="center" wrapText="1"/>
    </xf>
    <xf numFmtId="44" fontId="0" fillId="8" borderId="43" xfId="10" applyFont="1" applyFill="1" applyBorder="1" applyAlignment="1">
      <alignment horizontal="center"/>
    </xf>
    <xf numFmtId="0" fontId="0" fillId="0" borderId="38" xfId="0" applyBorder="1" applyAlignment="1">
      <alignment horizontal="center" wrapText="1"/>
    </xf>
    <xf numFmtId="0" fontId="0" fillId="0" borderId="26" xfId="0" applyBorder="1" applyAlignment="1">
      <alignment horizontal="center" wrapText="1"/>
    </xf>
    <xf numFmtId="0" fontId="0" fillId="0" borderId="25" xfId="0" applyBorder="1" applyAlignment="1">
      <alignment horizontal="center" wrapText="1"/>
    </xf>
    <xf numFmtId="0" fontId="0" fillId="0" borderId="25" xfId="0" applyFill="1" applyBorder="1" applyAlignment="1">
      <alignment horizontal="center" wrapText="1"/>
    </xf>
    <xf numFmtId="0" fontId="0" fillId="0" borderId="37" xfId="0" applyBorder="1" applyAlignment="1">
      <alignment horizontal="center" wrapText="1"/>
    </xf>
    <xf numFmtId="0" fontId="0" fillId="0" borderId="83" xfId="0" applyBorder="1" applyAlignment="1">
      <alignment horizontal="center" wrapText="1"/>
    </xf>
    <xf numFmtId="43" fontId="21" fillId="9" borderId="30" xfId="2" applyFont="1" applyFill="1" applyBorder="1" applyAlignment="1">
      <alignment horizontal="center"/>
    </xf>
    <xf numFmtId="0" fontId="0" fillId="9" borderId="30" xfId="0" applyFont="1" applyFill="1" applyBorder="1" applyAlignment="1">
      <alignment horizontal="center"/>
    </xf>
    <xf numFmtId="2" fontId="0" fillId="9" borderId="30" xfId="0" applyNumberFormat="1" applyFont="1" applyFill="1" applyBorder="1" applyAlignment="1">
      <alignment horizontal="center"/>
    </xf>
    <xf numFmtId="2" fontId="0" fillId="9" borderId="44" xfId="0" applyNumberFormat="1" applyFont="1" applyFill="1" applyBorder="1" applyAlignment="1">
      <alignment horizontal="center"/>
    </xf>
    <xf numFmtId="43" fontId="21" fillId="17" borderId="106" xfId="2" applyFont="1" applyFill="1" applyBorder="1" applyAlignment="1">
      <alignment horizontal="center"/>
    </xf>
    <xf numFmtId="0" fontId="0" fillId="17" borderId="30" xfId="0" applyFill="1" applyBorder="1" applyAlignment="1">
      <alignment horizontal="center"/>
    </xf>
    <xf numFmtId="2" fontId="0" fillId="17" borderId="45" xfId="0" applyNumberFormat="1" applyFill="1" applyBorder="1" applyAlignment="1">
      <alignment horizontal="center"/>
    </xf>
    <xf numFmtId="43" fontId="1" fillId="8" borderId="29" xfId="2" applyFont="1" applyFill="1" applyBorder="1" applyAlignment="1">
      <alignment horizontal="center"/>
    </xf>
    <xf numFmtId="0" fontId="0" fillId="8" borderId="30" xfId="0" applyFill="1" applyBorder="1" applyAlignment="1">
      <alignment horizontal="center"/>
    </xf>
    <xf numFmtId="2" fontId="0" fillId="8" borderId="44" xfId="0" applyNumberFormat="1" applyFill="1" applyBorder="1" applyAlignment="1">
      <alignment horizontal="center"/>
    </xf>
    <xf numFmtId="43" fontId="21" fillId="17" borderId="31" xfId="2" applyFont="1" applyFill="1" applyBorder="1" applyAlignment="1">
      <alignment horizontal="center"/>
    </xf>
    <xf numFmtId="43" fontId="30" fillId="8" borderId="33" xfId="2" applyFont="1" applyFill="1" applyBorder="1" applyAlignment="1">
      <alignment horizontal="center"/>
    </xf>
    <xf numFmtId="0" fontId="0" fillId="0" borderId="21" xfId="0" applyBorder="1" applyAlignment="1">
      <alignment horizontal="center" wrapText="1"/>
    </xf>
    <xf numFmtId="0" fontId="0" fillId="0" borderId="21" xfId="0" applyFill="1" applyBorder="1" applyAlignment="1">
      <alignment horizontal="center" wrapText="1"/>
    </xf>
    <xf numFmtId="0" fontId="0" fillId="0" borderId="32" xfId="0" applyBorder="1" applyAlignment="1">
      <alignment horizontal="center" wrapText="1"/>
    </xf>
    <xf numFmtId="0" fontId="0" fillId="0" borderId="19" xfId="0" applyBorder="1" applyAlignment="1">
      <alignment horizontal="center" wrapText="1"/>
    </xf>
    <xf numFmtId="2" fontId="0" fillId="0" borderId="20" xfId="0" applyNumberFormat="1" applyBorder="1" applyAlignment="1">
      <alignment horizontal="center"/>
    </xf>
    <xf numFmtId="43" fontId="21" fillId="17" borderId="32" xfId="2" applyFont="1" applyFill="1" applyBorder="1" applyAlignment="1">
      <alignment horizontal="center"/>
    </xf>
    <xf numFmtId="43" fontId="30" fillId="8" borderId="34" xfId="2" applyFont="1" applyFill="1" applyBorder="1" applyAlignment="1">
      <alignment horizontal="center"/>
    </xf>
    <xf numFmtId="0" fontId="0" fillId="0" borderId="108" xfId="0" applyFill="1" applyBorder="1" applyAlignment="1">
      <alignment horizontal="center"/>
    </xf>
    <xf numFmtId="44" fontId="21" fillId="16" borderId="21" xfId="10" applyFont="1" applyFill="1" applyBorder="1" applyAlignment="1">
      <alignment horizontal="center"/>
    </xf>
    <xf numFmtId="44" fontId="0" fillId="16" borderId="15" xfId="10" applyFont="1" applyFill="1" applyBorder="1" applyAlignment="1">
      <alignment horizontal="center"/>
    </xf>
    <xf numFmtId="0" fontId="25" fillId="0" borderId="0" xfId="0" applyFont="1" applyFill="1" applyAlignment="1">
      <alignment horizontal="center"/>
    </xf>
    <xf numFmtId="0" fontId="9" fillId="0" borderId="25" xfId="8" applyFont="1" applyFill="1" applyBorder="1" applyAlignment="1" applyProtection="1">
      <alignment horizontal="left" vertical="center" wrapText="1"/>
      <protection locked="0"/>
    </xf>
    <xf numFmtId="0" fontId="9" fillId="0" borderId="1" xfId="8" applyFont="1" applyFill="1" applyBorder="1" applyAlignment="1" applyProtection="1">
      <alignment horizontal="left" vertical="center" wrapText="1"/>
      <protection locked="0"/>
    </xf>
    <xf numFmtId="0" fontId="9" fillId="0" borderId="2" xfId="8" applyFont="1" applyFill="1" applyBorder="1" applyAlignment="1" applyProtection="1">
      <alignment horizontal="left" vertical="center" wrapText="1"/>
      <protection locked="0"/>
    </xf>
    <xf numFmtId="0" fontId="9" fillId="0" borderId="25" xfId="8" applyFont="1" applyFill="1" applyBorder="1" applyAlignment="1" applyProtection="1">
      <alignment horizontal="center" vertical="center"/>
      <protection locked="0"/>
    </xf>
    <xf numFmtId="0" fontId="9" fillId="0" borderId="2" xfId="8" applyFont="1" applyFill="1" applyBorder="1" applyAlignment="1" applyProtection="1">
      <alignment horizontal="center" vertical="center"/>
      <protection locked="0"/>
    </xf>
    <xf numFmtId="0" fontId="9" fillId="0" borderId="25" xfId="8" applyFont="1" applyBorder="1" applyAlignment="1" applyProtection="1">
      <alignment horizontal="center" vertical="center"/>
      <protection locked="0"/>
    </xf>
    <xf numFmtId="0" fontId="9" fillId="0" borderId="2" xfId="8" applyFont="1" applyBorder="1" applyAlignment="1" applyProtection="1">
      <alignment horizontal="center" vertical="center"/>
      <protection locked="0"/>
    </xf>
    <xf numFmtId="0" fontId="3" fillId="0" borderId="25" xfId="11" applyFont="1" applyBorder="1" applyAlignment="1" applyProtection="1">
      <alignment vertical="center"/>
      <protection locked="0"/>
    </xf>
    <xf numFmtId="0" fontId="3" fillId="0" borderId="1" xfId="11" applyBorder="1" applyAlignment="1" applyProtection="1">
      <alignment vertical="center"/>
      <protection locked="0"/>
    </xf>
    <xf numFmtId="0" fontId="3" fillId="0" borderId="2" xfId="11" applyBorder="1" applyAlignment="1" applyProtection="1">
      <alignment vertical="center"/>
      <protection locked="0"/>
    </xf>
    <xf numFmtId="44" fontId="31" fillId="8" borderId="16" xfId="10" applyFont="1" applyFill="1" applyBorder="1" applyAlignment="1">
      <alignment horizontal="center"/>
    </xf>
    <xf numFmtId="2" fontId="31" fillId="9" borderId="15" xfId="0" applyNumberFormat="1" applyFont="1" applyFill="1" applyBorder="1" applyAlignment="1">
      <alignment horizontal="center"/>
    </xf>
    <xf numFmtId="43" fontId="30" fillId="9" borderId="15" xfId="2" applyFont="1" applyFill="1" applyBorder="1" applyAlignment="1">
      <alignment horizontal="center"/>
    </xf>
    <xf numFmtId="9" fontId="31" fillId="9" borderId="15" xfId="12" applyFont="1" applyFill="1" applyBorder="1" applyAlignment="1">
      <alignment horizontal="center"/>
    </xf>
    <xf numFmtId="44" fontId="31" fillId="17" borderId="25" xfId="10" applyFont="1" applyFill="1" applyBorder="1" applyAlignment="1">
      <alignment horizontal="center"/>
    </xf>
    <xf numFmtId="2" fontId="31" fillId="8" borderId="16" xfId="0" applyNumberFormat="1" applyFont="1" applyFill="1" applyBorder="1" applyAlignment="1">
      <alignment horizontal="center"/>
    </xf>
    <xf numFmtId="9" fontId="31" fillId="8" borderId="16" xfId="12" applyFont="1" applyFill="1" applyBorder="1" applyAlignment="1">
      <alignment horizontal="center"/>
    </xf>
    <xf numFmtId="0" fontId="31" fillId="8" borderId="17" xfId="0" applyFont="1" applyFill="1" applyBorder="1" applyAlignment="1">
      <alignment horizontal="center"/>
    </xf>
    <xf numFmtId="9" fontId="31" fillId="17" borderId="25" xfId="12" applyFont="1" applyFill="1" applyBorder="1" applyAlignment="1">
      <alignment horizontal="center"/>
    </xf>
    <xf numFmtId="2" fontId="31" fillId="17" borderId="25" xfId="0" applyNumberFormat="1" applyFont="1" applyFill="1" applyBorder="1" applyAlignment="1">
      <alignment horizontal="center"/>
    </xf>
    <xf numFmtId="0" fontId="39" fillId="17" borderId="17" xfId="0" applyFont="1" applyFill="1" applyBorder="1" applyAlignment="1">
      <alignment horizontal="center"/>
    </xf>
    <xf numFmtId="0" fontId="31" fillId="17" borderId="25" xfId="0" applyFont="1" applyFill="1" applyBorder="1" applyAlignment="1">
      <alignment horizontal="center"/>
    </xf>
    <xf numFmtId="0" fontId="31" fillId="17" borderId="17" xfId="0" applyFont="1" applyFill="1" applyBorder="1" applyAlignment="1">
      <alignment horizontal="center"/>
    </xf>
    <xf numFmtId="44" fontId="31" fillId="9" borderId="17" xfId="10" applyFont="1" applyFill="1" applyBorder="1" applyAlignment="1">
      <alignment horizontal="center"/>
    </xf>
    <xf numFmtId="0" fontId="6" fillId="0" borderId="54" xfId="7" applyFont="1" applyBorder="1" applyAlignment="1">
      <alignment horizontal="center"/>
    </xf>
    <xf numFmtId="0" fontId="6" fillId="0" borderId="22" xfId="7" applyFont="1" applyBorder="1" applyAlignment="1">
      <alignment horizontal="center"/>
    </xf>
    <xf numFmtId="0" fontId="7" fillId="0" borderId="48" xfId="7" applyFont="1" applyBorder="1" applyAlignment="1">
      <alignment horizontal="center" vertical="center" wrapText="1"/>
    </xf>
    <xf numFmtId="0" fontId="7" fillId="0" borderId="46" xfId="7" applyFont="1" applyBorder="1" applyAlignment="1">
      <alignment horizontal="center" vertical="center" wrapText="1"/>
    </xf>
    <xf numFmtId="0" fontId="7" fillId="0" borderId="47" xfId="7" applyFont="1" applyBorder="1" applyAlignment="1">
      <alignment horizontal="center" vertical="center" wrapText="1"/>
    </xf>
    <xf numFmtId="0" fontId="7" fillId="3" borderId="55" xfId="7" applyFont="1" applyFill="1" applyBorder="1" applyAlignment="1">
      <alignment horizontal="center"/>
    </xf>
    <xf numFmtId="0" fontId="6" fillId="3" borderId="56" xfId="7" applyFont="1" applyFill="1" applyBorder="1" applyAlignment="1">
      <alignment horizontal="center"/>
    </xf>
    <xf numFmtId="0" fontId="6" fillId="3" borderId="57" xfId="7" applyFont="1" applyFill="1" applyBorder="1" applyAlignment="1">
      <alignment horizontal="center"/>
    </xf>
    <xf numFmtId="0" fontId="7" fillId="2" borderId="58" xfId="7" applyFont="1" applyFill="1" applyBorder="1" applyAlignment="1">
      <alignment horizontal="left"/>
    </xf>
    <xf numFmtId="0" fontId="7" fillId="2" borderId="59" xfId="7" applyFont="1" applyFill="1" applyBorder="1" applyAlignment="1">
      <alignment horizontal="left"/>
    </xf>
    <xf numFmtId="0" fontId="9" fillId="2" borderId="59" xfId="11" applyFont="1" applyFill="1" applyBorder="1" applyAlignment="1">
      <alignment horizontal="center" vertical="center"/>
    </xf>
    <xf numFmtId="0" fontId="9" fillId="2" borderId="59" xfId="7" applyFont="1" applyFill="1" applyBorder="1" applyAlignment="1">
      <alignment horizontal="center" vertical="center" wrapText="1"/>
    </xf>
    <xf numFmtId="0" fontId="9" fillId="2" borderId="60" xfId="7" applyFont="1" applyFill="1" applyBorder="1" applyAlignment="1">
      <alignment horizontal="center" vertical="center" wrapText="1"/>
    </xf>
    <xf numFmtId="0" fontId="6" fillId="0" borderId="61" xfId="7" applyFont="1" applyFill="1" applyBorder="1" applyAlignment="1">
      <alignment horizontal="left"/>
    </xf>
    <xf numFmtId="0" fontId="6" fillId="0" borderId="51" xfId="7" applyFont="1" applyFill="1" applyBorder="1" applyAlignment="1">
      <alignment horizontal="left"/>
    </xf>
    <xf numFmtId="4" fontId="11" fillId="3" borderId="51" xfId="7" applyNumberFormat="1" applyFont="1" applyFill="1" applyBorder="1" applyAlignment="1" applyProtection="1">
      <alignment horizontal="center" vertical="center" wrapText="1"/>
      <protection locked="0"/>
    </xf>
    <xf numFmtId="4" fontId="11" fillId="3" borderId="53" xfId="7" applyNumberFormat="1" applyFont="1" applyFill="1" applyBorder="1" applyAlignment="1" applyProtection="1">
      <alignment horizontal="center" vertical="center" wrapText="1"/>
      <protection locked="0"/>
    </xf>
    <xf numFmtId="0" fontId="11" fillId="2" borderId="64" xfId="11" applyFont="1" applyFill="1" applyBorder="1" applyAlignment="1" applyProtection="1">
      <alignment horizontal="left" vertical="center" wrapText="1"/>
      <protection locked="0"/>
    </xf>
    <xf numFmtId="0" fontId="11" fillId="2" borderId="10" xfId="11" applyFont="1" applyFill="1" applyBorder="1" applyAlignment="1" applyProtection="1">
      <alignment horizontal="left" vertical="center" wrapText="1"/>
      <protection locked="0"/>
    </xf>
    <xf numFmtId="4" fontId="11" fillId="2" borderId="65" xfId="11" applyNumberFormat="1" applyFont="1" applyFill="1" applyBorder="1" applyAlignment="1">
      <alignment horizontal="center" vertical="center" wrapText="1"/>
    </xf>
    <xf numFmtId="4" fontId="10" fillId="0" borderId="62" xfId="11" applyNumberFormat="1" applyFont="1" applyBorder="1" applyAlignment="1" applyProtection="1">
      <alignment horizontal="center" vertical="center" wrapText="1"/>
      <protection locked="0"/>
    </xf>
    <xf numFmtId="4" fontId="10" fillId="0" borderId="63" xfId="11" applyNumberFormat="1" applyFont="1" applyBorder="1" applyAlignment="1" applyProtection="1">
      <alignment horizontal="center" vertical="center" wrapText="1"/>
      <protection locked="0"/>
    </xf>
    <xf numFmtId="4" fontId="11" fillId="2" borderId="66" xfId="11" applyNumberFormat="1" applyFont="1" applyFill="1" applyBorder="1" applyAlignment="1">
      <alignment horizontal="center" vertical="center" wrapText="1"/>
    </xf>
    <xf numFmtId="0" fontId="10" fillId="0" borderId="50" xfId="7" applyFont="1" applyBorder="1" applyAlignment="1" applyProtection="1">
      <alignment horizontal="left" vertical="center" wrapText="1"/>
      <protection locked="0"/>
    </xf>
    <xf numFmtId="0" fontId="10" fillId="0" borderId="9" xfId="7" applyFont="1" applyBorder="1" applyAlignment="1" applyProtection="1">
      <alignment horizontal="left" vertical="center" wrapText="1"/>
      <protection locked="0"/>
    </xf>
    <xf numFmtId="4" fontId="10" fillId="0" borderId="51" xfId="11" applyNumberFormat="1" applyFont="1" applyBorder="1" applyAlignment="1" applyProtection="1">
      <alignment horizontal="center" vertical="center" wrapText="1"/>
      <protection locked="0"/>
    </xf>
    <xf numFmtId="0" fontId="18" fillId="0" borderId="19" xfId="7" applyFont="1" applyFill="1" applyBorder="1" applyAlignment="1" applyProtection="1">
      <alignment horizontal="left" vertical="center" wrapText="1"/>
      <protection locked="0"/>
    </xf>
    <xf numFmtId="0" fontId="18" fillId="0" borderId="0" xfId="7" applyFont="1" applyFill="1" applyBorder="1" applyAlignment="1" applyProtection="1">
      <alignment horizontal="left" vertical="center" wrapText="1"/>
      <protection locked="0"/>
    </xf>
    <xf numFmtId="0" fontId="18" fillId="0" borderId="20" xfId="7" applyFont="1" applyFill="1" applyBorder="1" applyAlignment="1" applyProtection="1">
      <alignment horizontal="left" vertical="center" wrapText="1"/>
      <protection locked="0"/>
    </xf>
    <xf numFmtId="0" fontId="11" fillId="2" borderId="64" xfId="7" applyFont="1" applyFill="1" applyBorder="1" applyAlignment="1" applyProtection="1">
      <alignment horizontal="left" vertical="center" wrapText="1"/>
      <protection locked="0"/>
    </xf>
    <xf numFmtId="0" fontId="11" fillId="2" borderId="10" xfId="7" applyFont="1" applyFill="1" applyBorder="1" applyAlignment="1" applyProtection="1">
      <alignment horizontal="left" vertical="center" wrapText="1"/>
      <protection locked="0"/>
    </xf>
    <xf numFmtId="10" fontId="10" fillId="0" borderId="51" xfId="11" applyNumberFormat="1" applyFont="1" applyBorder="1" applyAlignment="1" applyProtection="1">
      <alignment horizontal="center" vertical="center" wrapText="1"/>
      <protection locked="0"/>
    </xf>
    <xf numFmtId="10" fontId="10" fillId="0" borderId="63" xfId="11" applyNumberFormat="1" applyFont="1" applyBorder="1" applyAlignment="1" applyProtection="1">
      <alignment horizontal="center" vertical="center" wrapText="1"/>
      <protection locked="0"/>
    </xf>
    <xf numFmtId="10" fontId="10" fillId="0" borderId="62" xfId="11" applyNumberFormat="1" applyFont="1" applyBorder="1" applyAlignment="1" applyProtection="1">
      <alignment horizontal="center" vertical="center" wrapText="1"/>
      <protection locked="0"/>
    </xf>
    <xf numFmtId="0" fontId="9" fillId="2" borderId="59" xfId="11" applyFont="1" applyFill="1" applyBorder="1" applyAlignment="1">
      <alignment horizontal="center" vertical="center" wrapText="1"/>
    </xf>
    <xf numFmtId="0" fontId="9" fillId="2" borderId="121" xfId="11" applyFont="1" applyFill="1" applyBorder="1" applyAlignment="1">
      <alignment horizontal="center" vertical="center" wrapText="1"/>
    </xf>
    <xf numFmtId="4" fontId="11" fillId="2" borderId="65" xfId="7" applyNumberFormat="1" applyFont="1" applyFill="1" applyBorder="1" applyAlignment="1" applyProtection="1">
      <alignment horizontal="center" vertical="center" wrapText="1"/>
    </xf>
    <xf numFmtId="4" fontId="11" fillId="2" borderId="66" xfId="7" applyNumberFormat="1" applyFont="1" applyFill="1" applyBorder="1" applyAlignment="1" applyProtection="1">
      <alignment horizontal="center" vertical="center" wrapText="1"/>
    </xf>
    <xf numFmtId="0" fontId="9" fillId="2" borderId="122" xfId="11" applyFont="1" applyFill="1" applyBorder="1" applyAlignment="1">
      <alignment horizontal="center" vertical="center" wrapText="1"/>
    </xf>
    <xf numFmtId="0" fontId="9" fillId="2" borderId="76" xfId="11" applyFont="1" applyFill="1" applyBorder="1" applyAlignment="1">
      <alignment horizontal="center" vertical="center" wrapText="1"/>
    </xf>
    <xf numFmtId="0" fontId="9" fillId="2" borderId="122" xfId="7" applyFont="1" applyFill="1" applyBorder="1" applyAlignment="1">
      <alignment horizontal="center" vertical="center" wrapText="1"/>
    </xf>
    <xf numFmtId="0" fontId="9" fillId="2" borderId="123" xfId="7" applyFont="1" applyFill="1" applyBorder="1" applyAlignment="1">
      <alignment horizontal="center" vertical="center" wrapText="1"/>
    </xf>
    <xf numFmtId="0" fontId="10" fillId="0" borderId="64" xfId="7" applyFont="1" applyBorder="1" applyAlignment="1" applyProtection="1">
      <alignment horizontal="left" vertical="center" wrapText="1"/>
      <protection locked="0"/>
    </xf>
    <xf numFmtId="0" fontId="10" fillId="0" borderId="10" xfId="7" applyFont="1" applyBorder="1" applyAlignment="1" applyProtection="1">
      <alignment horizontal="left" vertical="center" wrapText="1"/>
      <protection locked="0"/>
    </xf>
    <xf numFmtId="0" fontId="10" fillId="0" borderId="77" xfId="7" applyFont="1" applyBorder="1" applyAlignment="1" applyProtection="1">
      <alignment horizontal="left" vertical="center" wrapText="1"/>
      <protection locked="0"/>
    </xf>
    <xf numFmtId="10" fontId="10" fillId="0" borderId="120" xfId="11" applyNumberFormat="1" applyFont="1" applyBorder="1" applyAlignment="1" applyProtection="1">
      <alignment horizontal="center" vertical="center" wrapText="1"/>
      <protection locked="0"/>
    </xf>
    <xf numFmtId="10" fontId="10" fillId="0" borderId="77" xfId="11" applyNumberFormat="1" applyFont="1" applyBorder="1" applyAlignment="1" applyProtection="1">
      <alignment horizontal="center" vertical="center" wrapText="1"/>
      <protection locked="0"/>
    </xf>
    <xf numFmtId="10" fontId="10" fillId="0" borderId="10" xfId="11" applyNumberFormat="1" applyFont="1" applyBorder="1" applyAlignment="1" applyProtection="1">
      <alignment horizontal="center" vertical="center" wrapText="1"/>
      <protection locked="0"/>
    </xf>
    <xf numFmtId="4" fontId="11" fillId="3" borderId="120" xfId="7" applyNumberFormat="1" applyFont="1" applyFill="1" applyBorder="1" applyAlignment="1" applyProtection="1">
      <alignment horizontal="center" vertical="center" wrapText="1"/>
      <protection locked="0"/>
    </xf>
    <xf numFmtId="4" fontId="11" fillId="3" borderId="119" xfId="7" applyNumberFormat="1" applyFont="1" applyFill="1" applyBorder="1" applyAlignment="1" applyProtection="1">
      <alignment horizontal="center" vertical="center" wrapText="1"/>
      <protection locked="0"/>
    </xf>
    <xf numFmtId="0" fontId="6" fillId="0" borderId="67" xfId="7" applyFont="1" applyFill="1" applyBorder="1" applyAlignment="1">
      <alignment horizontal="left"/>
    </xf>
    <xf numFmtId="0" fontId="6" fillId="0" borderId="65" xfId="7" applyFont="1" applyFill="1" applyBorder="1" applyAlignment="1">
      <alignment horizontal="left"/>
    </xf>
    <xf numFmtId="167" fontId="10" fillId="14" borderId="65" xfId="11" applyNumberFormat="1" applyFont="1" applyFill="1" applyBorder="1" applyAlignment="1" applyProtection="1">
      <alignment horizontal="center" vertical="center" wrapText="1"/>
      <protection locked="0"/>
    </xf>
    <xf numFmtId="167" fontId="10" fillId="14" borderId="120" xfId="11" applyNumberFormat="1" applyFont="1" applyFill="1" applyBorder="1" applyAlignment="1" applyProtection="1">
      <alignment horizontal="center" vertical="center" wrapText="1"/>
      <protection locked="0"/>
    </xf>
    <xf numFmtId="167" fontId="10" fillId="3" borderId="63" xfId="7" applyNumberFormat="1" applyFont="1" applyFill="1" applyBorder="1" applyAlignment="1" applyProtection="1">
      <alignment horizontal="center" vertical="center" wrapText="1"/>
      <protection locked="0"/>
    </xf>
    <xf numFmtId="167" fontId="10" fillId="3" borderId="53" xfId="7" applyNumberFormat="1" applyFont="1" applyFill="1" applyBorder="1" applyAlignment="1" applyProtection="1">
      <alignment horizontal="center" vertical="center" wrapText="1"/>
      <protection locked="0"/>
    </xf>
    <xf numFmtId="167" fontId="10" fillId="14" borderId="51" xfId="11" applyNumberFormat="1" applyFont="1" applyFill="1" applyBorder="1" applyAlignment="1" applyProtection="1">
      <alignment horizontal="center" vertical="center" wrapText="1"/>
      <protection locked="0"/>
    </xf>
    <xf numFmtId="167" fontId="10" fillId="14" borderId="62" xfId="11" applyNumberFormat="1" applyFont="1" applyFill="1" applyBorder="1" applyAlignment="1" applyProtection="1">
      <alignment horizontal="center" vertical="center" wrapText="1"/>
      <protection locked="0"/>
    </xf>
    <xf numFmtId="167" fontId="10" fillId="3" borderId="77" xfId="7" applyNumberFormat="1" applyFont="1" applyFill="1" applyBorder="1" applyAlignment="1" applyProtection="1">
      <alignment horizontal="center" vertical="center" wrapText="1"/>
      <protection locked="0"/>
    </xf>
    <xf numFmtId="167" fontId="10" fillId="3" borderId="66" xfId="7" applyNumberFormat="1" applyFont="1" applyFill="1" applyBorder="1" applyAlignment="1" applyProtection="1">
      <alignment horizontal="center" vertical="center" wrapText="1"/>
      <protection locked="0"/>
    </xf>
    <xf numFmtId="0" fontId="7" fillId="2" borderId="48" xfId="7" applyFont="1" applyFill="1" applyBorder="1" applyAlignment="1">
      <alignment horizontal="center"/>
    </xf>
    <xf numFmtId="0" fontId="7" fillId="2" borderId="46" xfId="7" applyFont="1" applyFill="1" applyBorder="1" applyAlignment="1">
      <alignment horizontal="center"/>
    </xf>
    <xf numFmtId="0" fontId="7" fillId="2" borderId="76" xfId="7" applyFont="1" applyFill="1" applyBorder="1" applyAlignment="1">
      <alignment horizontal="center"/>
    </xf>
    <xf numFmtId="0" fontId="6" fillId="0" borderId="71" xfId="7" applyFont="1" applyBorder="1" applyAlignment="1" applyProtection="1">
      <alignment horizontal="center" vertical="center"/>
      <protection hidden="1"/>
    </xf>
    <xf numFmtId="0" fontId="6" fillId="0" borderId="8" xfId="7" applyFont="1" applyBorder="1" applyAlignment="1" applyProtection="1">
      <alignment horizontal="center" vertical="center"/>
      <protection hidden="1"/>
    </xf>
    <xf numFmtId="0" fontId="6" fillId="0" borderId="68" xfId="7" applyFont="1" applyBorder="1" applyAlignment="1" applyProtection="1">
      <alignment horizontal="center" vertical="center"/>
      <protection hidden="1"/>
    </xf>
    <xf numFmtId="0" fontId="11" fillId="0" borderId="19" xfId="7" applyFont="1" applyBorder="1" applyAlignment="1" applyProtection="1">
      <alignment horizontal="center" vertical="center"/>
      <protection hidden="1"/>
    </xf>
    <xf numFmtId="0" fontId="11" fillId="0" borderId="0" xfId="7" applyFont="1" applyBorder="1" applyAlignment="1" applyProtection="1">
      <alignment horizontal="center" vertical="center"/>
      <protection hidden="1"/>
    </xf>
    <xf numFmtId="0" fontId="11" fillId="0" borderId="70" xfId="7" applyFont="1" applyBorder="1" applyAlignment="1" applyProtection="1">
      <alignment horizontal="center" vertical="center"/>
      <protection hidden="1"/>
    </xf>
    <xf numFmtId="167" fontId="15" fillId="0" borderId="68" xfId="11" applyNumberFormat="1" applyFont="1" applyBorder="1" applyAlignment="1">
      <alignment horizontal="center" vertical="center"/>
    </xf>
    <xf numFmtId="167" fontId="15" fillId="0" borderId="75" xfId="11" applyNumberFormat="1" applyFont="1" applyBorder="1" applyAlignment="1">
      <alignment horizontal="center" vertical="center"/>
    </xf>
    <xf numFmtId="167" fontId="15" fillId="0" borderId="63" xfId="11" applyNumberFormat="1" applyFont="1" applyBorder="1" applyAlignment="1">
      <alignment horizontal="center" vertical="center"/>
    </xf>
    <xf numFmtId="167" fontId="15" fillId="0" borderId="51" xfId="11" applyNumberFormat="1" applyFont="1" applyBorder="1" applyAlignment="1">
      <alignment horizontal="center" vertical="center"/>
    </xf>
    <xf numFmtId="0" fontId="7" fillId="3" borderId="54" xfId="7" applyFont="1" applyFill="1" applyBorder="1" applyAlignment="1">
      <alignment horizontal="left"/>
    </xf>
    <xf numFmtId="0" fontId="7" fillId="3" borderId="22" xfId="7" applyFont="1" applyFill="1" applyBorder="1" applyAlignment="1">
      <alignment horizontal="left"/>
    </xf>
    <xf numFmtId="0" fontId="7" fillId="3" borderId="23" xfId="7" applyFont="1" applyFill="1" applyBorder="1" applyAlignment="1">
      <alignment horizontal="left"/>
    </xf>
    <xf numFmtId="7" fontId="16" fillId="3" borderId="68" xfId="7" applyNumberFormat="1" applyFont="1" applyFill="1" applyBorder="1" applyAlignment="1" applyProtection="1">
      <alignment horizontal="center" vertical="center"/>
    </xf>
    <xf numFmtId="7" fontId="16" fillId="3" borderId="69" xfId="7" applyNumberFormat="1" applyFont="1" applyFill="1" applyBorder="1" applyAlignment="1" applyProtection="1">
      <alignment horizontal="center" vertical="center"/>
    </xf>
    <xf numFmtId="7" fontId="16" fillId="3" borderId="63" xfId="7" applyNumberFormat="1" applyFont="1" applyFill="1" applyBorder="1" applyAlignment="1" applyProtection="1">
      <alignment horizontal="center" vertical="center"/>
    </xf>
    <xf numFmtId="7" fontId="16" fillId="3" borderId="53" xfId="7" applyNumberFormat="1" applyFont="1" applyFill="1" applyBorder="1" applyAlignment="1" applyProtection="1">
      <alignment horizontal="center" vertical="center"/>
    </xf>
    <xf numFmtId="0" fontId="17" fillId="0" borderId="19" xfId="7" applyFont="1" applyBorder="1" applyAlignment="1" applyProtection="1">
      <alignment horizontal="center" vertical="center"/>
      <protection hidden="1"/>
    </xf>
    <xf numFmtId="0" fontId="6" fillId="0" borderId="0" xfId="7" applyFont="1" applyBorder="1" applyAlignment="1" applyProtection="1">
      <alignment horizontal="center" vertical="center"/>
      <protection hidden="1"/>
    </xf>
    <xf numFmtId="0" fontId="6" fillId="0" borderId="70" xfId="7" applyFont="1" applyBorder="1" applyAlignment="1" applyProtection="1">
      <alignment horizontal="center" vertical="center"/>
      <protection hidden="1"/>
    </xf>
    <xf numFmtId="0" fontId="9" fillId="2" borderId="59" xfId="7" applyFont="1" applyFill="1" applyBorder="1" applyAlignment="1">
      <alignment horizontal="center" vertical="center"/>
    </xf>
    <xf numFmtId="0" fontId="9" fillId="2" borderId="60" xfId="7" applyFont="1" applyFill="1" applyBorder="1" applyAlignment="1">
      <alignment horizontal="center" vertical="center"/>
    </xf>
    <xf numFmtId="0" fontId="11" fillId="0" borderId="72" xfId="7" applyFont="1" applyBorder="1" applyAlignment="1" applyProtection="1">
      <alignment horizontal="center" vertical="center"/>
      <protection hidden="1"/>
    </xf>
    <xf numFmtId="0" fontId="11" fillId="0" borderId="73" xfId="7" applyFont="1" applyBorder="1" applyAlignment="1" applyProtection="1">
      <alignment horizontal="center" vertical="center"/>
      <protection hidden="1"/>
    </xf>
    <xf numFmtId="0" fontId="11" fillId="0" borderId="74" xfId="7" applyFont="1" applyBorder="1" applyAlignment="1" applyProtection="1">
      <alignment horizontal="center" vertical="center"/>
      <protection hidden="1"/>
    </xf>
    <xf numFmtId="10" fontId="15" fillId="0" borderId="51" xfId="11" applyNumberFormat="1" applyFont="1" applyBorder="1" applyAlignment="1">
      <alignment horizontal="center" vertical="center"/>
    </xf>
    <xf numFmtId="10" fontId="16" fillId="3" borderId="51" xfId="7" applyNumberFormat="1" applyFont="1" applyFill="1" applyBorder="1" applyAlignment="1" applyProtection="1">
      <alignment horizontal="center" vertical="center"/>
    </xf>
    <xf numFmtId="10" fontId="16" fillId="3" borderId="53" xfId="7" applyNumberFormat="1" applyFont="1" applyFill="1" applyBorder="1" applyAlignment="1" applyProtection="1">
      <alignment horizontal="center" vertical="center"/>
    </xf>
    <xf numFmtId="7" fontId="15" fillId="0" borderId="68" xfId="11" applyNumberFormat="1" applyFont="1" applyBorder="1" applyAlignment="1">
      <alignment horizontal="center" vertical="center"/>
    </xf>
    <xf numFmtId="7" fontId="15" fillId="0" borderId="75" xfId="11" applyNumberFormat="1" applyFont="1" applyBorder="1" applyAlignment="1">
      <alignment horizontal="center" vertical="center"/>
    </xf>
    <xf numFmtId="7" fontId="15" fillId="0" borderId="63" xfId="11" applyNumberFormat="1" applyFont="1" applyBorder="1" applyAlignment="1">
      <alignment horizontal="center" vertical="center"/>
    </xf>
    <xf numFmtId="7" fontId="15" fillId="0" borderId="51" xfId="11" applyNumberFormat="1" applyFont="1" applyBorder="1" applyAlignment="1">
      <alignment horizontal="center" vertical="center"/>
    </xf>
    <xf numFmtId="1" fontId="15" fillId="0" borderId="51" xfId="11" applyNumberFormat="1" applyFont="1" applyBorder="1" applyAlignment="1">
      <alignment horizontal="center" vertical="center"/>
    </xf>
    <xf numFmtId="1" fontId="16" fillId="3" borderId="68" xfId="7" applyNumberFormat="1" applyFont="1" applyFill="1" applyBorder="1" applyAlignment="1" applyProtection="1">
      <alignment horizontal="center" vertical="center"/>
    </xf>
    <xf numFmtId="1" fontId="16" fillId="3" borderId="69" xfId="7" applyNumberFormat="1" applyFont="1" applyFill="1" applyBorder="1" applyAlignment="1" applyProtection="1">
      <alignment horizontal="center" vertical="center"/>
    </xf>
    <xf numFmtId="1" fontId="16" fillId="3" borderId="63" xfId="7" applyNumberFormat="1" applyFont="1" applyFill="1" applyBorder="1" applyAlignment="1" applyProtection="1">
      <alignment horizontal="center" vertical="center"/>
    </xf>
    <xf numFmtId="1" fontId="16" fillId="3" borderId="53" xfId="7" applyNumberFormat="1" applyFont="1" applyFill="1" applyBorder="1" applyAlignment="1" applyProtection="1">
      <alignment horizontal="center" vertical="center"/>
    </xf>
    <xf numFmtId="0" fontId="6" fillId="0" borderId="19" xfId="7" applyFont="1" applyBorder="1" applyAlignment="1" applyProtection="1">
      <alignment horizontal="center" vertical="center"/>
      <protection hidden="1"/>
    </xf>
    <xf numFmtId="10" fontId="16" fillId="3" borderId="63" xfId="7" applyNumberFormat="1" applyFont="1" applyFill="1" applyBorder="1" applyAlignment="1" applyProtection="1">
      <alignment horizontal="center" vertical="center"/>
    </xf>
    <xf numFmtId="10" fontId="15" fillId="0" borderId="65" xfId="11" applyNumberFormat="1" applyFont="1" applyBorder="1" applyAlignment="1">
      <alignment horizontal="center" vertical="center"/>
    </xf>
    <xf numFmtId="10" fontId="16" fillId="3" borderId="77" xfId="7" applyNumberFormat="1" applyFont="1" applyFill="1" applyBorder="1" applyAlignment="1" applyProtection="1">
      <alignment horizontal="center" vertical="center"/>
    </xf>
    <xf numFmtId="10" fontId="16" fillId="3" borderId="66" xfId="7" applyNumberFormat="1" applyFont="1" applyFill="1" applyBorder="1" applyAlignment="1" applyProtection="1">
      <alignment horizontal="center" vertical="center"/>
    </xf>
    <xf numFmtId="0" fontId="6" fillId="0" borderId="11" xfId="7" applyFont="1" applyBorder="1" applyAlignment="1" applyProtection="1">
      <alignment horizontal="center" vertical="center"/>
      <protection hidden="1"/>
    </xf>
    <xf numFmtId="0" fontId="6" fillId="0" borderId="12" xfId="7" applyFont="1" applyBorder="1" applyAlignment="1" applyProtection="1">
      <alignment horizontal="center" vertical="center"/>
      <protection hidden="1"/>
    </xf>
    <xf numFmtId="0" fontId="6" fillId="0" borderId="78" xfId="7" applyFont="1" applyBorder="1" applyAlignment="1" applyProtection="1">
      <alignment horizontal="center" vertical="center"/>
      <protection hidden="1"/>
    </xf>
    <xf numFmtId="167" fontId="16" fillId="3" borderId="63" xfId="7" applyNumberFormat="1" applyFont="1" applyFill="1" applyBorder="1" applyAlignment="1" applyProtection="1">
      <alignment horizontal="center" vertical="center"/>
    </xf>
    <xf numFmtId="167" fontId="16" fillId="3" borderId="53" xfId="7" applyNumberFormat="1" applyFont="1" applyFill="1" applyBorder="1" applyAlignment="1" applyProtection="1">
      <alignment horizontal="center" vertical="center"/>
    </xf>
    <xf numFmtId="0" fontId="6" fillId="0" borderId="25" xfId="7" applyFont="1" applyBorder="1" applyAlignment="1">
      <alignment horizontal="center"/>
    </xf>
    <xf numFmtId="0" fontId="6" fillId="0" borderId="1" xfId="7" applyFont="1" applyBorder="1" applyAlignment="1">
      <alignment horizontal="center"/>
    </xf>
    <xf numFmtId="0" fontId="7" fillId="0" borderId="83" xfId="7" applyFont="1" applyBorder="1" applyAlignment="1">
      <alignment horizontal="center" vertical="center" wrapText="1"/>
    </xf>
    <xf numFmtId="0" fontId="7" fillId="0" borderId="84" xfId="7" applyFont="1" applyBorder="1" applyAlignment="1">
      <alignment horizontal="center" vertical="center" wrapText="1"/>
    </xf>
    <xf numFmtId="0" fontId="7" fillId="2" borderId="85" xfId="7" applyFont="1" applyFill="1" applyBorder="1" applyAlignment="1">
      <alignment horizontal="left"/>
    </xf>
    <xf numFmtId="0" fontId="7" fillId="2" borderId="81" xfId="7" applyFont="1" applyFill="1" applyBorder="1" applyAlignment="1">
      <alignment horizontal="left"/>
    </xf>
    <xf numFmtId="0" fontId="9" fillId="2" borderId="81" xfId="11" applyFont="1" applyFill="1" applyBorder="1" applyAlignment="1">
      <alignment horizontal="center" vertical="center"/>
    </xf>
    <xf numFmtId="0" fontId="9" fillId="2" borderId="81" xfId="11" applyFont="1" applyFill="1" applyBorder="1" applyAlignment="1">
      <alignment horizontal="center" vertical="center" wrapText="1"/>
    </xf>
    <xf numFmtId="0" fontId="9" fillId="2" borderId="96" xfId="11" applyFont="1" applyFill="1" applyBorder="1" applyAlignment="1">
      <alignment horizontal="center" vertical="center" wrapText="1"/>
    </xf>
    <xf numFmtId="0" fontId="9" fillId="2" borderId="86" xfId="11" applyFont="1" applyFill="1" applyBorder="1" applyAlignment="1">
      <alignment horizontal="center" vertical="center" wrapText="1"/>
    </xf>
    <xf numFmtId="0" fontId="10" fillId="0" borderId="87" xfId="7" applyFont="1" applyBorder="1" applyAlignment="1" applyProtection="1">
      <alignment horizontal="center" vertical="center" wrapText="1"/>
      <protection locked="0"/>
    </xf>
    <xf numFmtId="0" fontId="10" fillId="0" borderId="79" xfId="7" applyFont="1" applyBorder="1" applyAlignment="1" applyProtection="1">
      <alignment horizontal="center" vertical="center" wrapText="1"/>
      <protection locked="0"/>
    </xf>
    <xf numFmtId="0" fontId="10" fillId="0" borderId="80" xfId="7" applyFont="1" applyBorder="1" applyAlignment="1" applyProtection="1">
      <alignment horizontal="center" vertical="center" wrapText="1"/>
      <protection locked="0"/>
    </xf>
    <xf numFmtId="0" fontId="10" fillId="0" borderId="61" xfId="7" applyFont="1" applyBorder="1" applyAlignment="1" applyProtection="1">
      <alignment horizontal="center" vertical="center" wrapText="1"/>
      <protection locked="0"/>
    </xf>
    <xf numFmtId="0" fontId="10" fillId="0" borderId="51" xfId="7" applyFont="1" applyBorder="1" applyAlignment="1" applyProtection="1">
      <alignment horizontal="center" vertical="center" wrapText="1"/>
      <protection locked="0"/>
    </xf>
    <xf numFmtId="3" fontId="10" fillId="14" borderId="51" xfId="11" applyNumberFormat="1" applyFont="1" applyFill="1" applyBorder="1" applyAlignment="1" applyProtection="1">
      <alignment horizontal="center" vertical="center" wrapText="1"/>
      <protection locked="0"/>
    </xf>
    <xf numFmtId="3" fontId="10" fillId="0" borderId="63" xfId="11" applyNumberFormat="1" applyFont="1" applyBorder="1" applyAlignment="1" applyProtection="1">
      <alignment horizontal="center" vertical="center" wrapText="1"/>
      <protection locked="0"/>
    </xf>
    <xf numFmtId="3" fontId="10" fillId="0" borderId="51" xfId="11" applyNumberFormat="1" applyFont="1" applyBorder="1" applyAlignment="1" applyProtection="1">
      <alignment horizontal="center" vertical="center" wrapText="1"/>
      <protection locked="0"/>
    </xf>
    <xf numFmtId="3" fontId="10" fillId="3" borderId="51" xfId="7" applyNumberFormat="1" applyFont="1" applyFill="1" applyBorder="1" applyAlignment="1" applyProtection="1">
      <alignment horizontal="center" vertical="center" wrapText="1"/>
      <protection locked="0"/>
    </xf>
    <xf numFmtId="3" fontId="10" fillId="3" borderId="53" xfId="7" applyNumberFormat="1" applyFont="1" applyFill="1" applyBorder="1" applyAlignment="1" applyProtection="1">
      <alignment horizontal="center" vertical="center" wrapText="1"/>
      <protection locked="0"/>
    </xf>
    <xf numFmtId="0" fontId="6" fillId="0" borderId="88" xfId="7" applyFont="1" applyFill="1" applyBorder="1" applyAlignment="1">
      <alignment horizontal="left"/>
    </xf>
    <xf numFmtId="0" fontId="6" fillId="0" borderId="75" xfId="7" applyFont="1" applyFill="1" applyBorder="1" applyAlignment="1">
      <alignment horizontal="left"/>
    </xf>
    <xf numFmtId="3" fontId="10" fillId="14" borderId="122" xfId="11" applyNumberFormat="1" applyFont="1" applyFill="1" applyBorder="1" applyAlignment="1" applyProtection="1">
      <alignment horizontal="center" vertical="center" wrapText="1"/>
      <protection locked="0"/>
    </xf>
    <xf numFmtId="3" fontId="10" fillId="0" borderId="68" xfId="11" applyNumberFormat="1" applyFont="1" applyBorder="1" applyAlignment="1" applyProtection="1">
      <alignment horizontal="center" vertical="center" wrapText="1"/>
      <protection locked="0"/>
    </xf>
    <xf numFmtId="3" fontId="10" fillId="0" borderId="75" xfId="11" applyNumberFormat="1" applyFont="1" applyBorder="1" applyAlignment="1" applyProtection="1">
      <alignment horizontal="center" vertical="center" wrapText="1"/>
      <protection locked="0"/>
    </xf>
    <xf numFmtId="3" fontId="11" fillId="10" borderId="75" xfId="7" applyNumberFormat="1" applyFont="1" applyFill="1" applyBorder="1" applyAlignment="1" applyProtection="1">
      <alignment horizontal="center" vertical="center" wrapText="1"/>
      <protection locked="0"/>
    </xf>
    <xf numFmtId="3" fontId="11" fillId="10" borderId="69" xfId="7" applyNumberFormat="1" applyFont="1" applyFill="1" applyBorder="1" applyAlignment="1" applyProtection="1">
      <alignment horizontal="center" vertical="center" wrapText="1"/>
      <protection locked="0"/>
    </xf>
    <xf numFmtId="0" fontId="9" fillId="2" borderId="82" xfId="11" applyFont="1" applyFill="1" applyBorder="1" applyAlignment="1">
      <alignment horizontal="center" vertical="center" wrapText="1"/>
    </xf>
    <xf numFmtId="3" fontId="10" fillId="14" borderId="124" xfId="11" applyNumberFormat="1" applyFont="1" applyFill="1" applyBorder="1" applyAlignment="1" applyProtection="1">
      <alignment horizontal="center" vertical="center" wrapText="1"/>
      <protection locked="0"/>
    </xf>
    <xf numFmtId="0" fontId="6" fillId="0" borderId="88" xfId="7" applyFont="1" applyFill="1" applyBorder="1" applyAlignment="1">
      <alignment horizontal="center"/>
    </xf>
    <xf numFmtId="0" fontId="6" fillId="0" borderId="75" xfId="7" applyFont="1" applyFill="1" applyBorder="1" applyAlignment="1">
      <alignment horizontal="center"/>
    </xf>
    <xf numFmtId="3" fontId="10" fillId="14" borderId="49" xfId="11" applyNumberFormat="1" applyFont="1" applyFill="1" applyBorder="1" applyAlignment="1" applyProtection="1">
      <alignment horizontal="center" vertical="center" wrapText="1"/>
      <protection locked="0"/>
    </xf>
    <xf numFmtId="3" fontId="10" fillId="14" borderId="79" xfId="11" applyNumberFormat="1" applyFont="1" applyFill="1" applyBorder="1" applyAlignment="1" applyProtection="1">
      <alignment horizontal="center" vertical="center" wrapText="1"/>
      <protection locked="0"/>
    </xf>
    <xf numFmtId="0" fontId="10" fillId="0" borderId="51" xfId="7" applyFont="1" applyFill="1" applyBorder="1" applyAlignment="1" applyProtection="1">
      <alignment horizontal="center" vertical="center" wrapText="1"/>
      <protection hidden="1"/>
    </xf>
    <xf numFmtId="0" fontId="10" fillId="0" borderId="88" xfId="7" applyFont="1" applyBorder="1" applyAlignment="1" applyProtection="1">
      <alignment horizontal="center" vertical="center" wrapText="1"/>
      <protection locked="0"/>
    </xf>
    <xf numFmtId="0" fontId="10" fillId="0" borderId="75" xfId="7" applyFont="1" applyBorder="1" applyAlignment="1" applyProtection="1">
      <alignment horizontal="center" vertical="center" wrapText="1"/>
      <protection locked="0"/>
    </xf>
    <xf numFmtId="0" fontId="10" fillId="0" borderId="75" xfId="7" applyFont="1" applyFill="1" applyBorder="1" applyAlignment="1" applyProtection="1">
      <alignment horizontal="center" vertical="center" wrapText="1"/>
      <protection hidden="1"/>
    </xf>
    <xf numFmtId="3" fontId="10" fillId="3" borderId="75" xfId="7" applyNumberFormat="1" applyFont="1" applyFill="1" applyBorder="1" applyAlignment="1" applyProtection="1">
      <alignment horizontal="center" vertical="center" wrapText="1"/>
      <protection locked="0"/>
    </xf>
    <xf numFmtId="3" fontId="10" fillId="3" borderId="69" xfId="7" applyNumberFormat="1" applyFont="1" applyFill="1" applyBorder="1" applyAlignment="1" applyProtection="1">
      <alignment horizontal="center" vertical="center" wrapText="1"/>
      <protection locked="0"/>
    </xf>
    <xf numFmtId="0" fontId="7" fillId="2" borderId="85" xfId="7" applyFont="1" applyFill="1" applyBorder="1" applyAlignment="1" applyProtection="1">
      <alignment horizontal="left" vertical="center" wrapText="1"/>
      <protection locked="0"/>
    </xf>
    <xf numFmtId="0" fontId="7" fillId="2" borderId="81" xfId="7" applyFont="1" applyFill="1" applyBorder="1" applyAlignment="1" applyProtection="1">
      <alignment horizontal="left" vertical="center" wrapText="1"/>
      <protection locked="0"/>
    </xf>
    <xf numFmtId="0" fontId="10" fillId="0" borderId="79" xfId="7" applyFont="1" applyFill="1" applyBorder="1" applyAlignment="1" applyProtection="1">
      <alignment horizontal="center" vertical="center" wrapText="1"/>
      <protection hidden="1"/>
    </xf>
    <xf numFmtId="3" fontId="10" fillId="3" borderId="79" xfId="7" applyNumberFormat="1" applyFont="1" applyFill="1" applyBorder="1" applyAlignment="1" applyProtection="1">
      <alignment horizontal="center" vertical="center" wrapText="1"/>
      <protection locked="0"/>
    </xf>
    <xf numFmtId="3" fontId="10" fillId="3" borderId="80" xfId="7" applyNumberFormat="1" applyFont="1" applyFill="1" applyBorder="1" applyAlignment="1" applyProtection="1">
      <alignment horizontal="center" vertical="center" wrapText="1"/>
      <protection locked="0"/>
    </xf>
    <xf numFmtId="3" fontId="10" fillId="3" borderId="122" xfId="7" applyNumberFormat="1" applyFont="1" applyFill="1" applyBorder="1" applyAlignment="1" applyProtection="1">
      <alignment horizontal="center" vertical="center" wrapText="1"/>
      <protection locked="0"/>
    </xf>
    <xf numFmtId="3" fontId="10" fillId="3" borderId="123" xfId="7" applyNumberFormat="1" applyFont="1" applyFill="1" applyBorder="1" applyAlignment="1" applyProtection="1">
      <alignment horizontal="center" vertical="center" wrapText="1"/>
      <protection locked="0"/>
    </xf>
    <xf numFmtId="0" fontId="7" fillId="2" borderId="5" xfId="7" applyFont="1" applyFill="1" applyBorder="1" applyAlignment="1">
      <alignment horizontal="center" vertical="center"/>
    </xf>
    <xf numFmtId="0" fontId="7" fillId="2" borderId="90" xfId="7" applyFont="1" applyFill="1" applyBorder="1" applyAlignment="1">
      <alignment horizontal="center" vertical="center"/>
    </xf>
    <xf numFmtId="0" fontId="7" fillId="2" borderId="4" xfId="7" applyFont="1" applyFill="1" applyBorder="1" applyAlignment="1">
      <alignment horizontal="center" vertical="center"/>
    </xf>
    <xf numFmtId="0" fontId="9" fillId="2" borderId="91" xfId="7" applyFont="1" applyFill="1" applyBorder="1" applyAlignment="1">
      <alignment horizontal="center" vertical="center"/>
    </xf>
    <xf numFmtId="0" fontId="9" fillId="2" borderId="92" xfId="7" applyFont="1" applyFill="1" applyBorder="1" applyAlignment="1">
      <alignment horizontal="center" vertical="center"/>
    </xf>
    <xf numFmtId="0" fontId="7" fillId="3" borderId="93" xfId="7" applyFont="1" applyFill="1" applyBorder="1" applyAlignment="1">
      <alignment horizontal="center"/>
    </xf>
    <xf numFmtId="0" fontId="7" fillId="3" borderId="94" xfId="7" applyFont="1" applyFill="1" applyBorder="1" applyAlignment="1">
      <alignment horizontal="center"/>
    </xf>
    <xf numFmtId="0" fontId="7" fillId="3" borderId="95" xfId="7" applyFont="1" applyFill="1" applyBorder="1" applyAlignment="1">
      <alignment horizontal="center"/>
    </xf>
    <xf numFmtId="0" fontId="7" fillId="2" borderId="88" xfId="7" applyFont="1" applyFill="1" applyBorder="1" applyAlignment="1" applyProtection="1">
      <alignment horizontal="left" vertical="center" wrapText="1"/>
      <protection locked="0"/>
    </xf>
    <xf numFmtId="0" fontId="7" fillId="2" borderId="75" xfId="7" applyFont="1" applyFill="1" applyBorder="1" applyAlignment="1" applyProtection="1">
      <alignment horizontal="left" vertical="center" wrapText="1"/>
      <protection locked="0"/>
    </xf>
    <xf numFmtId="3" fontId="10" fillId="10" borderId="75" xfId="7" applyNumberFormat="1" applyFont="1" applyFill="1" applyBorder="1" applyAlignment="1" applyProtection="1">
      <alignment horizontal="center" vertical="center" wrapText="1"/>
      <protection locked="0"/>
    </xf>
    <xf numFmtId="3" fontId="10" fillId="10" borderId="69" xfId="7" applyNumberFormat="1" applyFont="1" applyFill="1" applyBorder="1" applyAlignment="1" applyProtection="1">
      <alignment horizontal="center" vertical="center" wrapText="1"/>
      <protection locked="0"/>
    </xf>
    <xf numFmtId="3" fontId="10" fillId="3" borderId="63" xfId="7" applyNumberFormat="1" applyFont="1" applyFill="1" applyBorder="1" applyAlignment="1" applyProtection="1">
      <alignment horizontal="center" vertical="center" wrapText="1"/>
      <protection locked="0"/>
    </xf>
    <xf numFmtId="3" fontId="10" fillId="14" borderId="75" xfId="11" applyNumberFormat="1" applyFont="1" applyFill="1" applyBorder="1" applyAlignment="1" applyProtection="1">
      <alignment horizontal="center" vertical="center" wrapText="1"/>
      <protection locked="0"/>
    </xf>
    <xf numFmtId="17" fontId="10" fillId="0" borderId="51" xfId="7" applyNumberFormat="1" applyFont="1" applyFill="1" applyBorder="1" applyAlignment="1" applyProtection="1">
      <alignment horizontal="center" vertical="center" wrapText="1"/>
      <protection hidden="1"/>
    </xf>
    <xf numFmtId="0" fontId="6" fillId="0" borderId="61" xfId="7" applyFont="1" applyFill="1" applyBorder="1" applyAlignment="1">
      <alignment horizontal="center"/>
    </xf>
    <xf numFmtId="0" fontId="6" fillId="0" borderId="51" xfId="7" applyFont="1" applyFill="1" applyBorder="1" applyAlignment="1">
      <alignment horizontal="center"/>
    </xf>
    <xf numFmtId="0" fontId="6" fillId="0" borderId="67" xfId="7" applyFont="1" applyFill="1" applyBorder="1" applyAlignment="1">
      <alignment horizontal="center"/>
    </xf>
    <xf numFmtId="0" fontId="6" fillId="0" borderId="65" xfId="7" applyFont="1" applyFill="1" applyBorder="1" applyAlignment="1">
      <alignment horizontal="center"/>
    </xf>
    <xf numFmtId="3" fontId="10" fillId="3" borderId="65" xfId="7" applyNumberFormat="1" applyFont="1" applyFill="1" applyBorder="1" applyAlignment="1" applyProtection="1">
      <alignment horizontal="center" vertical="center" wrapText="1"/>
      <protection locked="0"/>
    </xf>
    <xf numFmtId="3" fontId="10" fillId="3" borderId="66" xfId="7" applyNumberFormat="1" applyFont="1" applyFill="1" applyBorder="1" applyAlignment="1" applyProtection="1">
      <alignment horizontal="center" vertical="center" wrapText="1"/>
      <protection locked="0"/>
    </xf>
    <xf numFmtId="0" fontId="7" fillId="2" borderId="61" xfId="7" applyFont="1" applyFill="1" applyBorder="1" applyAlignment="1" applyProtection="1">
      <alignment horizontal="left" vertical="center" wrapText="1"/>
      <protection locked="0"/>
    </xf>
    <xf numFmtId="0" fontId="7" fillId="2" borderId="51" xfId="7" applyFont="1" applyFill="1" applyBorder="1" applyAlignment="1" applyProtection="1">
      <alignment horizontal="left" vertical="center" wrapText="1"/>
      <protection locked="0"/>
    </xf>
    <xf numFmtId="0" fontId="7" fillId="2" borderId="53" xfId="7" applyFont="1" applyFill="1" applyBorder="1" applyAlignment="1" applyProtection="1">
      <alignment horizontal="left" vertical="center" wrapText="1"/>
      <protection locked="0"/>
    </xf>
    <xf numFmtId="0" fontId="6" fillId="0" borderId="50" xfId="7" applyFont="1" applyFill="1" applyBorder="1" applyAlignment="1">
      <alignment horizontal="center"/>
    </xf>
    <xf numFmtId="0" fontId="6" fillId="0" borderId="9" xfId="7" applyFont="1" applyFill="1" applyBorder="1" applyAlignment="1">
      <alignment horizontal="center"/>
    </xf>
    <xf numFmtId="0" fontId="6" fillId="0" borderId="63" xfId="7" applyFont="1" applyFill="1" applyBorder="1" applyAlignment="1">
      <alignment horizontal="center"/>
    </xf>
    <xf numFmtId="0" fontId="6" fillId="0" borderId="71" xfId="7" applyFont="1" applyFill="1" applyBorder="1" applyAlignment="1">
      <alignment horizontal="center"/>
    </xf>
    <xf numFmtId="0" fontId="6" fillId="0" borderId="8" xfId="7" applyFont="1" applyFill="1" applyBorder="1" applyAlignment="1">
      <alignment horizontal="center"/>
    </xf>
    <xf numFmtId="0" fontId="6" fillId="0" borderId="68" xfId="7" applyFont="1" applyFill="1" applyBorder="1" applyAlignment="1">
      <alignment horizontal="center"/>
    </xf>
    <xf numFmtId="0" fontId="6" fillId="0" borderId="62" xfId="7" applyFont="1" applyFill="1" applyBorder="1" applyAlignment="1">
      <alignment horizontal="center"/>
    </xf>
    <xf numFmtId="0" fontId="6" fillId="0" borderId="98" xfId="7" applyFont="1" applyFill="1" applyBorder="1" applyAlignment="1">
      <alignment horizontal="center"/>
    </xf>
    <xf numFmtId="0" fontId="6" fillId="0" borderId="89" xfId="7" applyFont="1" applyFill="1" applyBorder="1" applyAlignment="1">
      <alignment horizontal="center"/>
    </xf>
    <xf numFmtId="0" fontId="6" fillId="0" borderId="97" xfId="7" applyFont="1" applyFill="1" applyBorder="1" applyAlignment="1">
      <alignment horizontal="center"/>
    </xf>
    <xf numFmtId="0" fontId="6" fillId="0" borderId="79" xfId="7" applyFont="1" applyFill="1" applyBorder="1" applyAlignment="1">
      <alignment horizontal="center"/>
    </xf>
    <xf numFmtId="0" fontId="6" fillId="0" borderId="125" xfId="7" applyFont="1" applyFill="1" applyBorder="1" applyAlignment="1">
      <alignment horizontal="center"/>
    </xf>
    <xf numFmtId="0" fontId="6" fillId="0" borderId="126" xfId="7" applyFont="1" applyFill="1" applyBorder="1" applyAlignment="1">
      <alignment horizontal="center"/>
    </xf>
    <xf numFmtId="0" fontId="6" fillId="0" borderId="120" xfId="7" applyFont="1" applyFill="1" applyBorder="1" applyAlignment="1">
      <alignment horizontal="center"/>
    </xf>
    <xf numFmtId="0" fontId="6" fillId="0" borderId="119" xfId="7" applyFont="1" applyFill="1" applyBorder="1" applyAlignment="1">
      <alignment horizontal="center"/>
    </xf>
    <xf numFmtId="0" fontId="6" fillId="0" borderId="0" xfId="7" applyFont="1" applyAlignment="1">
      <alignment horizontal="center"/>
    </xf>
    <xf numFmtId="0" fontId="6" fillId="0" borderId="72" xfId="7" applyFont="1" applyFill="1" applyBorder="1" applyAlignment="1">
      <alignment horizontal="center"/>
    </xf>
    <xf numFmtId="0" fontId="6" fillId="0" borderId="73" xfId="7" applyFont="1" applyFill="1" applyBorder="1" applyAlignment="1">
      <alignment horizontal="center"/>
    </xf>
    <xf numFmtId="0" fontId="6" fillId="0" borderId="74" xfId="7" applyFont="1" applyFill="1" applyBorder="1" applyAlignment="1">
      <alignment horizontal="center"/>
    </xf>
    <xf numFmtId="0" fontId="6" fillId="0" borderId="10" xfId="7" applyFont="1" applyFill="1" applyBorder="1" applyAlignment="1">
      <alignment horizontal="center"/>
    </xf>
    <xf numFmtId="0" fontId="6" fillId="0" borderId="77" xfId="7" applyFont="1" applyFill="1" applyBorder="1" applyAlignment="1">
      <alignment horizontal="center"/>
    </xf>
    <xf numFmtId="0" fontId="6" fillId="0" borderId="64" xfId="7" applyFont="1" applyFill="1" applyBorder="1" applyAlignment="1">
      <alignment horizontal="center"/>
    </xf>
    <xf numFmtId="0" fontId="11" fillId="2" borderId="42" xfId="7" applyFont="1" applyFill="1" applyBorder="1" applyAlignment="1" applyProtection="1">
      <alignment horizontal="left" vertical="center"/>
      <protection hidden="1"/>
    </xf>
    <xf numFmtId="0" fontId="11" fillId="2" borderId="39" xfId="7" applyFont="1" applyFill="1" applyBorder="1" applyAlignment="1" applyProtection="1">
      <alignment horizontal="left" vertical="center"/>
      <protection hidden="1"/>
    </xf>
    <xf numFmtId="0" fontId="7" fillId="3" borderId="31" xfId="7" applyFont="1" applyFill="1" applyBorder="1" applyAlignment="1">
      <alignment horizontal="center"/>
    </xf>
    <xf numFmtId="0" fontId="7" fillId="3" borderId="13" xfId="7" applyFont="1" applyFill="1" applyBorder="1" applyAlignment="1">
      <alignment horizontal="center"/>
    </xf>
    <xf numFmtId="0" fontId="7" fillId="3" borderId="14" xfId="7" applyFont="1" applyFill="1" applyBorder="1" applyAlignment="1">
      <alignment horizontal="center"/>
    </xf>
    <xf numFmtId="0" fontId="7" fillId="2" borderId="21" xfId="7" applyFont="1" applyFill="1" applyBorder="1" applyAlignment="1" applyProtection="1">
      <alignment horizontal="center" vertical="center"/>
      <protection hidden="1"/>
    </xf>
    <xf numFmtId="0" fontId="7" fillId="2" borderId="15" xfId="7" applyFont="1" applyFill="1" applyBorder="1" applyAlignment="1" applyProtection="1">
      <alignment horizontal="center" vertical="center"/>
      <protection hidden="1"/>
    </xf>
    <xf numFmtId="0" fontId="6" fillId="2" borderId="21" xfId="7" applyFont="1" applyFill="1" applyBorder="1" applyAlignment="1" applyProtection="1">
      <alignment horizontal="center" vertical="center"/>
      <protection hidden="1"/>
    </xf>
    <xf numFmtId="0" fontId="6" fillId="2" borderId="15" xfId="7" applyFont="1" applyFill="1" applyBorder="1" applyAlignment="1" applyProtection="1">
      <alignment horizontal="center" vertical="center"/>
      <protection hidden="1"/>
    </xf>
    <xf numFmtId="0" fontId="9" fillId="2" borderId="15" xfId="11" applyFont="1" applyFill="1" applyBorder="1" applyAlignment="1">
      <alignment horizontal="center" vertical="center"/>
    </xf>
    <xf numFmtId="0" fontId="6" fillId="0" borderId="31" xfId="7" applyFont="1" applyBorder="1" applyAlignment="1">
      <alignment horizontal="center"/>
    </xf>
    <xf numFmtId="0" fontId="6" fillId="0" borderId="13" xfId="7" applyFont="1" applyBorder="1" applyAlignment="1">
      <alignment horizontal="center"/>
    </xf>
    <xf numFmtId="0" fontId="7" fillId="0" borderId="21" xfId="7" applyFont="1" applyBorder="1" applyAlignment="1">
      <alignment horizontal="center" vertical="center" wrapText="1"/>
    </xf>
    <xf numFmtId="0" fontId="7" fillId="0" borderId="15" xfId="7" applyFont="1" applyBorder="1" applyAlignment="1">
      <alignment horizontal="center" vertical="center" wrapText="1"/>
    </xf>
    <xf numFmtId="0" fontId="7" fillId="0" borderId="16" xfId="7" applyFont="1" applyBorder="1" applyAlignment="1">
      <alignment horizontal="center" vertical="center" wrapText="1"/>
    </xf>
    <xf numFmtId="0" fontId="7" fillId="3" borderId="112" xfId="7" applyFont="1" applyFill="1" applyBorder="1" applyAlignment="1">
      <alignment horizontal="center"/>
    </xf>
    <xf numFmtId="0" fontId="7" fillId="3" borderId="108" xfId="7" applyFont="1" applyFill="1" applyBorder="1" applyAlignment="1">
      <alignment horizontal="center"/>
    </xf>
    <xf numFmtId="0" fontId="7" fillId="3" borderId="15" xfId="7" applyFont="1" applyFill="1" applyBorder="1" applyAlignment="1">
      <alignment horizontal="center"/>
    </xf>
    <xf numFmtId="0" fontId="7" fillId="3" borderId="16" xfId="7" applyFont="1" applyFill="1" applyBorder="1" applyAlignment="1">
      <alignment horizontal="center"/>
    </xf>
    <xf numFmtId="0" fontId="14" fillId="2" borderId="21" xfId="7" applyFont="1" applyFill="1" applyBorder="1" applyAlignment="1" applyProtection="1">
      <alignment horizontal="center" vertical="center"/>
      <protection hidden="1"/>
    </xf>
    <xf numFmtId="0" fontId="14" fillId="2" borderId="15" xfId="7" applyFont="1" applyFill="1" applyBorder="1" applyAlignment="1" applyProtection="1">
      <alignment horizontal="center" vertical="center"/>
      <protection hidden="1"/>
    </xf>
    <xf numFmtId="0" fontId="9" fillId="2" borderId="21" xfId="7" applyFont="1" applyFill="1" applyBorder="1" applyAlignment="1" applyProtection="1">
      <alignment horizontal="center" vertical="center"/>
      <protection hidden="1"/>
    </xf>
    <xf numFmtId="0" fontId="9" fillId="2" borderId="15" xfId="7" applyFont="1" applyFill="1" applyBorder="1" applyAlignment="1" applyProtection="1">
      <alignment horizontal="center" vertical="center"/>
      <protection hidden="1"/>
    </xf>
    <xf numFmtId="0" fontId="9" fillId="2" borderId="2" xfId="7" applyFont="1" applyFill="1" applyBorder="1" applyAlignment="1">
      <alignment horizontal="center" vertical="center"/>
    </xf>
    <xf numFmtId="0" fontId="9" fillId="2" borderId="16" xfId="7" applyFont="1" applyFill="1" applyBorder="1" applyAlignment="1">
      <alignment horizontal="center" vertical="center"/>
    </xf>
    <xf numFmtId="0" fontId="10" fillId="0" borderId="21" xfId="7" applyFont="1" applyFill="1" applyBorder="1" applyAlignment="1" applyProtection="1">
      <alignment horizontal="left" vertical="center" wrapText="1"/>
      <protection hidden="1"/>
    </xf>
    <xf numFmtId="0" fontId="10" fillId="0" borderId="15" xfId="7" applyFont="1" applyFill="1" applyBorder="1" applyAlignment="1" applyProtection="1">
      <alignment horizontal="left" vertical="center" wrapText="1"/>
      <protection hidden="1"/>
    </xf>
    <xf numFmtId="0" fontId="10" fillId="0" borderId="21" xfId="7" applyFont="1" applyFill="1" applyBorder="1" applyAlignment="1" applyProtection="1">
      <alignment horizontal="left" vertical="center"/>
      <protection hidden="1"/>
    </xf>
    <xf numFmtId="0" fontId="10" fillId="0" borderId="15" xfId="7" applyFont="1" applyFill="1" applyBorder="1" applyAlignment="1" applyProtection="1">
      <alignment horizontal="left" vertical="center"/>
      <protection hidden="1"/>
    </xf>
    <xf numFmtId="0" fontId="11" fillId="2" borderId="32" xfId="7" applyFont="1" applyFill="1" applyBorder="1" applyAlignment="1" applyProtection="1">
      <alignment horizontal="left" vertical="center"/>
      <protection hidden="1"/>
    </xf>
    <xf numFmtId="0" fontId="11" fillId="2" borderId="17" xfId="7" applyFont="1" applyFill="1" applyBorder="1" applyAlignment="1" applyProtection="1">
      <alignment horizontal="left" vertical="center"/>
      <protection hidden="1"/>
    </xf>
    <xf numFmtId="0" fontId="9" fillId="2" borderId="15" xfId="7" applyFont="1" applyFill="1" applyBorder="1" applyAlignment="1">
      <alignment horizontal="center" vertical="center"/>
    </xf>
    <xf numFmtId="0" fontId="11" fillId="2" borderId="21" xfId="7" applyFont="1" applyFill="1" applyBorder="1" applyAlignment="1" applyProtection="1">
      <alignment horizontal="left" vertical="center"/>
      <protection hidden="1"/>
    </xf>
    <xf numFmtId="0" fontId="11" fillId="2" borderId="15" xfId="7" applyFont="1" applyFill="1" applyBorder="1" applyAlignment="1" applyProtection="1">
      <alignment horizontal="left" vertical="center"/>
      <protection hidden="1"/>
    </xf>
    <xf numFmtId="0" fontId="9" fillId="2" borderId="16" xfId="11" applyFont="1" applyFill="1" applyBorder="1" applyAlignment="1">
      <alignment horizontal="center" vertical="center"/>
    </xf>
    <xf numFmtId="0" fontId="7" fillId="2" borderId="21" xfId="7" applyFont="1" applyFill="1" applyBorder="1" applyAlignment="1">
      <alignment horizontal="center"/>
    </xf>
    <xf numFmtId="0" fontId="7" fillId="2" borderId="15" xfId="7" applyFont="1" applyFill="1" applyBorder="1" applyAlignment="1">
      <alignment horizontal="center"/>
    </xf>
    <xf numFmtId="167" fontId="9" fillId="3" borderId="15" xfId="7" applyNumberFormat="1" applyFont="1" applyFill="1" applyBorder="1" applyAlignment="1" applyProtection="1">
      <alignment horizontal="center" vertical="center"/>
      <protection locked="0"/>
    </xf>
    <xf numFmtId="167" fontId="9" fillId="3" borderId="16" xfId="7" applyNumberFormat="1" applyFont="1" applyFill="1" applyBorder="1" applyAlignment="1" applyProtection="1">
      <alignment horizontal="center" vertical="center"/>
      <protection locked="0"/>
    </xf>
    <xf numFmtId="167" fontId="9" fillId="0" borderId="15" xfId="11" applyNumberFormat="1" applyFont="1" applyBorder="1" applyAlignment="1" applyProtection="1">
      <alignment horizontal="center" vertical="center"/>
      <protection locked="0"/>
    </xf>
    <xf numFmtId="167" fontId="9" fillId="0" borderId="16" xfId="11" applyNumberFormat="1" applyFont="1" applyBorder="1" applyAlignment="1" applyProtection="1">
      <alignment horizontal="center" vertical="center"/>
      <protection locked="0"/>
    </xf>
    <xf numFmtId="167" fontId="9" fillId="14" borderId="15" xfId="11" applyNumberFormat="1" applyFont="1" applyFill="1" applyBorder="1" applyAlignment="1" applyProtection="1">
      <alignment horizontal="center" vertical="center"/>
      <protection locked="0"/>
    </xf>
    <xf numFmtId="167" fontId="9" fillId="14" borderId="16" xfId="11" applyNumberFormat="1" applyFont="1" applyFill="1" applyBorder="1" applyAlignment="1" applyProtection="1">
      <alignment horizontal="center" vertical="center"/>
      <protection locked="0"/>
    </xf>
    <xf numFmtId="0" fontId="10" fillId="0" borderId="32" xfId="7" applyFont="1" applyFill="1" applyBorder="1" applyAlignment="1" applyProtection="1">
      <alignment horizontal="left" vertical="center" wrapText="1"/>
      <protection hidden="1"/>
    </xf>
    <xf numFmtId="0" fontId="10" fillId="0" borderId="17" xfId="7" applyFont="1" applyFill="1" applyBorder="1" applyAlignment="1" applyProtection="1">
      <alignment horizontal="left" vertical="center" wrapText="1"/>
      <protection hidden="1"/>
    </xf>
    <xf numFmtId="167" fontId="9" fillId="0" borderId="17" xfId="11" applyNumberFormat="1" applyFont="1" applyBorder="1" applyAlignment="1" applyProtection="1">
      <alignment horizontal="center" vertical="center"/>
      <protection locked="0"/>
    </xf>
    <xf numFmtId="167" fontId="9" fillId="0" borderId="18" xfId="11" applyNumberFormat="1" applyFont="1" applyBorder="1" applyAlignment="1" applyProtection="1">
      <alignment horizontal="center" vertical="center"/>
      <protection locked="0"/>
    </xf>
    <xf numFmtId="167" fontId="9" fillId="14" borderId="17" xfId="11" applyNumberFormat="1" applyFont="1" applyFill="1" applyBorder="1" applyAlignment="1" applyProtection="1">
      <alignment horizontal="center" vertical="center"/>
      <protection locked="0"/>
    </xf>
    <xf numFmtId="167" fontId="9" fillId="14" borderId="18" xfId="11" applyNumberFormat="1" applyFont="1" applyFill="1" applyBorder="1" applyAlignment="1" applyProtection="1">
      <alignment horizontal="center" vertical="center"/>
      <protection locked="0"/>
    </xf>
    <xf numFmtId="0" fontId="11" fillId="0" borderId="21" xfId="7" applyFont="1" applyBorder="1" applyAlignment="1" applyProtection="1">
      <alignment horizontal="center" vertical="center"/>
      <protection hidden="1"/>
    </xf>
    <xf numFmtId="0" fontId="11" fillId="0" borderId="15" xfId="7" applyFont="1" applyBorder="1" applyAlignment="1" applyProtection="1">
      <alignment horizontal="center" vertical="center"/>
      <protection hidden="1"/>
    </xf>
    <xf numFmtId="10" fontId="15" fillId="0" borderId="15" xfId="7" applyNumberFormat="1" applyFont="1" applyFill="1" applyBorder="1" applyAlignment="1" applyProtection="1">
      <alignment horizontal="center" vertical="center"/>
    </xf>
    <xf numFmtId="167" fontId="9" fillId="3" borderId="17" xfId="7" applyNumberFormat="1" applyFont="1" applyFill="1" applyBorder="1" applyAlignment="1" applyProtection="1">
      <alignment horizontal="center" vertical="center"/>
      <protection locked="0"/>
    </xf>
    <xf numFmtId="167" fontId="9" fillId="3" borderId="18" xfId="7" applyNumberFormat="1" applyFont="1" applyFill="1" applyBorder="1" applyAlignment="1" applyProtection="1">
      <alignment horizontal="center" vertical="center"/>
      <protection locked="0"/>
    </xf>
    <xf numFmtId="0" fontId="7" fillId="0" borderId="31" xfId="7" applyFont="1" applyBorder="1" applyAlignment="1">
      <alignment horizontal="center" vertical="center" wrapText="1"/>
    </xf>
    <xf numFmtId="0" fontId="7" fillId="0" borderId="13" xfId="7" applyFont="1" applyBorder="1" applyAlignment="1">
      <alignment horizontal="center" vertical="center" wrapText="1"/>
    </xf>
    <xf numFmtId="0" fontId="7" fillId="0" borderId="14" xfId="7" applyFont="1" applyBorder="1" applyAlignment="1">
      <alignment horizontal="center" vertical="center" wrapText="1"/>
    </xf>
    <xf numFmtId="0" fontId="7" fillId="3" borderId="21" xfId="7" applyFont="1" applyFill="1" applyBorder="1" applyAlignment="1">
      <alignment horizontal="left"/>
    </xf>
    <xf numFmtId="0" fontId="7" fillId="3" borderId="15" xfId="7" applyFont="1" applyFill="1" applyBorder="1" applyAlignment="1">
      <alignment horizontal="left"/>
    </xf>
    <xf numFmtId="0" fontId="7" fillId="3" borderId="16" xfId="7" applyFont="1" applyFill="1" applyBorder="1" applyAlignment="1">
      <alignment horizontal="left"/>
    </xf>
    <xf numFmtId="10" fontId="16" fillId="3" borderId="15" xfId="7" applyNumberFormat="1" applyFont="1" applyFill="1" applyBorder="1" applyAlignment="1" applyProtection="1">
      <alignment horizontal="center" vertical="center"/>
    </xf>
    <xf numFmtId="10" fontId="16" fillId="3" borderId="16" xfId="7" applyNumberFormat="1" applyFont="1" applyFill="1" applyBorder="1" applyAlignment="1" applyProtection="1">
      <alignment horizontal="center" vertical="center"/>
    </xf>
    <xf numFmtId="0" fontId="17" fillId="0" borderId="21" xfId="7" applyFont="1" applyBorder="1" applyAlignment="1" applyProtection="1">
      <alignment horizontal="center" vertical="center"/>
      <protection hidden="1"/>
    </xf>
    <xf numFmtId="0" fontId="6" fillId="0" borderId="15" xfId="7" applyFont="1" applyBorder="1" applyAlignment="1" applyProtection="1">
      <alignment horizontal="center" vertical="center"/>
      <protection hidden="1"/>
    </xf>
    <xf numFmtId="0" fontId="6" fillId="0" borderId="21" xfId="7" applyFont="1" applyBorder="1" applyAlignment="1" applyProtection="1">
      <alignment horizontal="center" vertical="center"/>
      <protection hidden="1"/>
    </xf>
    <xf numFmtId="10" fontId="15" fillId="0" borderId="15" xfId="11" applyNumberFormat="1" applyFont="1" applyBorder="1" applyAlignment="1">
      <alignment horizontal="center" vertical="center"/>
    </xf>
    <xf numFmtId="167" fontId="15" fillId="14" borderId="15" xfId="7" applyNumberFormat="1" applyFont="1" applyFill="1" applyBorder="1" applyAlignment="1" applyProtection="1">
      <alignment horizontal="center" vertical="center"/>
    </xf>
    <xf numFmtId="167" fontId="16" fillId="3" borderId="2" xfId="7" applyNumberFormat="1" applyFont="1" applyFill="1" applyBorder="1" applyAlignment="1" applyProtection="1">
      <alignment horizontal="center" vertical="center"/>
    </xf>
    <xf numFmtId="167" fontId="16" fillId="3" borderId="16" xfId="7" applyNumberFormat="1" applyFont="1" applyFill="1" applyBorder="1" applyAlignment="1" applyProtection="1">
      <alignment horizontal="center" vertical="center"/>
    </xf>
    <xf numFmtId="167" fontId="15" fillId="0" borderId="15" xfId="7" applyNumberFormat="1" applyFont="1" applyFill="1" applyBorder="1" applyAlignment="1" applyProtection="1">
      <alignment horizontal="center" vertical="center"/>
    </xf>
    <xf numFmtId="167" fontId="16" fillId="3" borderId="46" xfId="7" applyNumberFormat="1" applyFont="1" applyFill="1" applyBorder="1" applyAlignment="1" applyProtection="1">
      <alignment horizontal="center" vertical="center"/>
    </xf>
    <xf numFmtId="167" fontId="16" fillId="3" borderId="47" xfId="7" applyNumberFormat="1" applyFont="1" applyFill="1" applyBorder="1" applyAlignment="1" applyProtection="1">
      <alignment horizontal="center" vertical="center"/>
    </xf>
    <xf numFmtId="167" fontId="16" fillId="3" borderId="0" xfId="7" applyNumberFormat="1" applyFont="1" applyFill="1" applyBorder="1" applyAlignment="1" applyProtection="1">
      <alignment horizontal="center" vertical="center"/>
    </xf>
    <xf numFmtId="167" fontId="16" fillId="3" borderId="20" xfId="7" applyNumberFormat="1" applyFont="1" applyFill="1" applyBorder="1" applyAlignment="1" applyProtection="1">
      <alignment horizontal="center" vertical="center"/>
    </xf>
    <xf numFmtId="167" fontId="16" fillId="3" borderId="110" xfId="7" applyNumberFormat="1" applyFont="1" applyFill="1" applyBorder="1" applyAlignment="1" applyProtection="1">
      <alignment horizontal="center" vertical="center"/>
    </xf>
    <xf numFmtId="167" fontId="16" fillId="3" borderId="103" xfId="7" applyNumberFormat="1" applyFont="1" applyFill="1" applyBorder="1" applyAlignment="1" applyProtection="1">
      <alignment horizontal="center" vertical="center"/>
    </xf>
    <xf numFmtId="2" fontId="15" fillId="14" borderId="15" xfId="7" applyNumberFormat="1" applyFont="1" applyFill="1" applyBorder="1" applyAlignment="1" applyProtection="1">
      <alignment horizontal="center" vertical="center"/>
    </xf>
    <xf numFmtId="0" fontId="16" fillId="3" borderId="46" xfId="7" applyNumberFormat="1" applyFont="1" applyFill="1" applyBorder="1" applyAlignment="1" applyProtection="1">
      <alignment horizontal="center" vertical="center"/>
    </xf>
    <xf numFmtId="0" fontId="16" fillId="3" borderId="47" xfId="7" applyNumberFormat="1" applyFont="1" applyFill="1" applyBorder="1" applyAlignment="1" applyProtection="1">
      <alignment horizontal="center" vertical="center"/>
    </xf>
    <xf numFmtId="0" fontId="16" fillId="3" borderId="0" xfId="7" applyNumberFormat="1" applyFont="1" applyFill="1" applyBorder="1" applyAlignment="1" applyProtection="1">
      <alignment horizontal="center" vertical="center"/>
    </xf>
    <xf numFmtId="0" fontId="16" fillId="3" borderId="20" xfId="7" applyNumberFormat="1" applyFont="1" applyFill="1" applyBorder="1" applyAlignment="1" applyProtection="1">
      <alignment horizontal="center" vertical="center"/>
    </xf>
    <xf numFmtId="0" fontId="16" fillId="3" borderId="110" xfId="7" applyNumberFormat="1" applyFont="1" applyFill="1" applyBorder="1" applyAlignment="1" applyProtection="1">
      <alignment horizontal="center" vertical="center"/>
    </xf>
    <xf numFmtId="0" fontId="16" fillId="3" borderId="103" xfId="7" applyNumberFormat="1" applyFont="1" applyFill="1" applyBorder="1" applyAlignment="1" applyProtection="1">
      <alignment horizontal="center" vertical="center"/>
    </xf>
    <xf numFmtId="0" fontId="10" fillId="0" borderId="21" xfId="7" applyFont="1" applyBorder="1" applyAlignment="1" applyProtection="1">
      <alignment horizontal="center" vertical="center"/>
      <protection hidden="1"/>
    </xf>
    <xf numFmtId="0" fontId="5" fillId="0" borderId="0" xfId="7" applyAlignment="1"/>
    <xf numFmtId="10" fontId="15" fillId="0" borderId="17" xfId="11" applyNumberFormat="1" applyFont="1" applyBorder="1" applyAlignment="1">
      <alignment horizontal="center" vertical="center"/>
    </xf>
    <xf numFmtId="10" fontId="16" fillId="3" borderId="17" xfId="7" applyNumberFormat="1" applyFont="1" applyFill="1" applyBorder="1" applyAlignment="1" applyProtection="1">
      <alignment horizontal="center" vertical="center"/>
    </xf>
    <xf numFmtId="10" fontId="16" fillId="3" borderId="18" xfId="7" applyNumberFormat="1" applyFont="1" applyFill="1" applyBorder="1" applyAlignment="1" applyProtection="1">
      <alignment horizontal="center" vertical="center"/>
    </xf>
    <xf numFmtId="0" fontId="6" fillId="0" borderId="32" xfId="7" applyFont="1" applyBorder="1" applyAlignment="1" applyProtection="1">
      <alignment horizontal="center" vertical="center"/>
      <protection hidden="1"/>
    </xf>
    <xf numFmtId="0" fontId="6" fillId="0" borderId="17" xfId="7" applyFont="1" applyBorder="1" applyAlignment="1" applyProtection="1">
      <alignment horizontal="center" vertical="center"/>
      <protection hidden="1"/>
    </xf>
    <xf numFmtId="10" fontId="16" fillId="3" borderId="83" xfId="7" applyNumberFormat="1" applyFont="1" applyFill="1" applyBorder="1" applyAlignment="1" applyProtection="1">
      <alignment horizontal="center" vertical="center"/>
    </xf>
    <xf numFmtId="10" fontId="16" fillId="3" borderId="47" xfId="7" applyNumberFormat="1" applyFont="1" applyFill="1" applyBorder="1" applyAlignment="1" applyProtection="1">
      <alignment horizontal="center" vertical="center"/>
    </xf>
    <xf numFmtId="10" fontId="16" fillId="3" borderId="101" xfId="7" applyNumberFormat="1" applyFont="1" applyFill="1" applyBorder="1" applyAlignment="1" applyProtection="1">
      <alignment horizontal="center" vertical="center"/>
    </xf>
    <xf numFmtId="10" fontId="16" fillId="3" borderId="20" xfId="7" applyNumberFormat="1" applyFont="1" applyFill="1" applyBorder="1" applyAlignment="1" applyProtection="1">
      <alignment horizontal="center" vertical="center"/>
    </xf>
    <xf numFmtId="10" fontId="16" fillId="3" borderId="102" xfId="7" applyNumberFormat="1" applyFont="1" applyFill="1" applyBorder="1" applyAlignment="1" applyProtection="1">
      <alignment horizontal="center" vertical="center"/>
    </xf>
    <xf numFmtId="10" fontId="16" fillId="3" borderId="103" xfId="7" applyNumberFormat="1" applyFont="1" applyFill="1" applyBorder="1" applyAlignment="1" applyProtection="1">
      <alignment horizontal="center" vertical="center"/>
    </xf>
    <xf numFmtId="0" fontId="24" fillId="0" borderId="55" xfId="0" applyFont="1" applyBorder="1" applyAlignment="1">
      <alignment horizontal="center"/>
    </xf>
    <xf numFmtId="0" fontId="24" fillId="0" borderId="106" xfId="0" applyFont="1" applyBorder="1" applyAlignment="1">
      <alignment horizontal="center"/>
    </xf>
    <xf numFmtId="0" fontId="0" fillId="0" borderId="30" xfId="0" applyBorder="1" applyAlignment="1">
      <alignment horizontal="center" wrapText="1"/>
    </xf>
    <xf numFmtId="0" fontId="0" fillId="0" borderId="52" xfId="0" applyBorder="1" applyAlignment="1">
      <alignment horizontal="center" wrapText="1"/>
    </xf>
    <xf numFmtId="0" fontId="0" fillId="0" borderId="39" xfId="0" applyBorder="1" applyAlignment="1">
      <alignment horizontal="center" wrapText="1"/>
    </xf>
    <xf numFmtId="0" fontId="0" fillId="0" borderId="29" xfId="0" applyBorder="1" applyAlignment="1">
      <alignment horizontal="center"/>
    </xf>
    <xf numFmtId="0" fontId="0" fillId="0" borderId="107" xfId="0" applyBorder="1" applyAlignment="1">
      <alignment horizontal="center"/>
    </xf>
    <xf numFmtId="0" fontId="0" fillId="0" borderId="42" xfId="0" applyBorder="1" applyAlignment="1">
      <alignment horizontal="center"/>
    </xf>
    <xf numFmtId="0" fontId="0" fillId="0" borderId="115" xfId="0" applyBorder="1" applyAlignment="1">
      <alignment horizontal="center"/>
    </xf>
    <xf numFmtId="0" fontId="0" fillId="0" borderId="116" xfId="0" applyBorder="1" applyAlignment="1">
      <alignment horizontal="center"/>
    </xf>
    <xf numFmtId="0" fontId="0" fillId="0" borderId="117" xfId="0" applyBorder="1" applyAlignment="1">
      <alignment horizontal="center"/>
    </xf>
    <xf numFmtId="0" fontId="0" fillId="0" borderId="115" xfId="0" applyBorder="1" applyAlignment="1">
      <alignment horizontal="center" wrapText="1"/>
    </xf>
    <xf numFmtId="0" fontId="0" fillId="0" borderId="116" xfId="0" applyBorder="1" applyAlignment="1">
      <alignment horizontal="center" wrapText="1"/>
    </xf>
    <xf numFmtId="0" fontId="0" fillId="0" borderId="117" xfId="0" applyBorder="1" applyAlignment="1">
      <alignment horizontal="center" wrapText="1"/>
    </xf>
    <xf numFmtId="0" fontId="0" fillId="0" borderId="108" xfId="0" applyBorder="1" applyAlignment="1">
      <alignment horizontal="center" wrapText="1"/>
    </xf>
    <xf numFmtId="0" fontId="0" fillId="0" borderId="108" xfId="0" applyFill="1" applyBorder="1" applyAlignment="1">
      <alignment horizontal="center"/>
    </xf>
    <xf numFmtId="0" fontId="0" fillId="0" borderId="39" xfId="0" applyFill="1" applyBorder="1" applyAlignment="1">
      <alignment horizontal="center"/>
    </xf>
    <xf numFmtId="0" fontId="0" fillId="0" borderId="30" xfId="0" applyBorder="1" applyAlignment="1">
      <alignment horizontal="center"/>
    </xf>
    <xf numFmtId="0" fontId="0" fillId="0" borderId="52" xfId="0" applyBorder="1" applyAlignment="1">
      <alignment horizontal="center"/>
    </xf>
    <xf numFmtId="0" fontId="0" fillId="0" borderId="108" xfId="0" applyBorder="1" applyAlignment="1">
      <alignment horizontal="center"/>
    </xf>
    <xf numFmtId="0" fontId="0" fillId="0" borderId="39" xfId="0" applyBorder="1" applyAlignment="1">
      <alignment horizontal="center"/>
    </xf>
    <xf numFmtId="0" fontId="0" fillId="0" borderId="29" xfId="0" applyBorder="1" applyAlignment="1">
      <alignment horizontal="center" wrapText="1"/>
    </xf>
    <xf numFmtId="0" fontId="0" fillId="0" borderId="107" xfId="0" applyBorder="1" applyAlignment="1">
      <alignment horizontal="center" wrapText="1"/>
    </xf>
    <xf numFmtId="0" fontId="0" fillId="0" borderId="45" xfId="0" applyBorder="1" applyAlignment="1">
      <alignment horizontal="center" wrapText="1"/>
    </xf>
    <xf numFmtId="0" fontId="0" fillId="0" borderId="101" xfId="0" applyBorder="1" applyAlignment="1">
      <alignment horizontal="center" wrapText="1"/>
    </xf>
    <xf numFmtId="0" fontId="0" fillId="0" borderId="15" xfId="0" applyBorder="1" applyAlignment="1">
      <alignment horizontal="center"/>
    </xf>
    <xf numFmtId="0" fontId="0" fillId="0" borderId="15" xfId="0" applyBorder="1" applyAlignment="1">
      <alignment horizontal="center" wrapText="1"/>
    </xf>
    <xf numFmtId="0" fontId="0" fillId="0" borderId="47" xfId="0" applyBorder="1" applyAlignment="1">
      <alignment horizontal="center"/>
    </xf>
    <xf numFmtId="0" fontId="0" fillId="0" borderId="118" xfId="0" applyBorder="1" applyAlignment="1">
      <alignment horizontal="center"/>
    </xf>
    <xf numFmtId="0" fontId="0" fillId="0" borderId="104" xfId="0" applyBorder="1" applyAlignment="1">
      <alignment horizontal="center" wrapText="1"/>
    </xf>
    <xf numFmtId="0" fontId="0" fillId="0" borderId="40" xfId="0" applyBorder="1" applyAlignment="1">
      <alignment horizontal="center" wrapText="1"/>
    </xf>
    <xf numFmtId="0" fontId="0" fillId="0" borderId="112" xfId="0" applyBorder="1" applyAlignment="1">
      <alignment horizontal="center"/>
    </xf>
    <xf numFmtId="0" fontId="0" fillId="0" borderId="83" xfId="0" applyBorder="1" applyAlignment="1">
      <alignment horizontal="center" wrapText="1"/>
    </xf>
    <xf numFmtId="0" fontId="0" fillId="0" borderId="84" xfId="0" applyBorder="1" applyAlignment="1">
      <alignment horizontal="center"/>
    </xf>
    <xf numFmtId="0" fontId="0" fillId="0" borderId="104" xfId="0" applyBorder="1" applyAlignment="1">
      <alignment horizontal="center"/>
    </xf>
    <xf numFmtId="0" fontId="0" fillId="0" borderId="109" xfId="0" applyBorder="1" applyAlignment="1">
      <alignment horizontal="center"/>
    </xf>
    <xf numFmtId="0" fontId="0" fillId="0" borderId="102" xfId="0" applyBorder="1" applyAlignment="1">
      <alignment horizontal="center" wrapText="1"/>
    </xf>
    <xf numFmtId="0" fontId="0" fillId="0" borderId="41" xfId="0" applyBorder="1" applyAlignment="1">
      <alignment horizontal="center" wrapText="1"/>
    </xf>
    <xf numFmtId="0" fontId="35" fillId="0" borderId="15" xfId="8" applyFont="1" applyFill="1" applyBorder="1" applyAlignment="1" applyProtection="1">
      <alignment horizontal="left" vertical="center" wrapText="1"/>
      <protection locked="0"/>
    </xf>
    <xf numFmtId="0" fontId="35" fillId="0" borderId="16" xfId="8" applyFont="1" applyFill="1" applyBorder="1" applyAlignment="1" applyProtection="1">
      <alignment horizontal="left" vertical="center" wrapText="1"/>
      <protection locked="0"/>
    </xf>
    <xf numFmtId="0" fontId="35" fillId="14" borderId="36" xfId="8" applyFont="1" applyFill="1" applyBorder="1" applyAlignment="1" applyProtection="1">
      <alignment horizontal="left" vertical="center" wrapText="1"/>
      <protection locked="0"/>
    </xf>
    <xf numFmtId="0" fontId="35" fillId="14" borderId="22" xfId="8" applyFont="1" applyFill="1" applyBorder="1" applyAlignment="1" applyProtection="1">
      <alignment horizontal="left" vertical="center" wrapText="1"/>
      <protection locked="0"/>
    </xf>
    <xf numFmtId="0" fontId="35" fillId="14" borderId="23" xfId="8" applyFont="1" applyFill="1" applyBorder="1" applyAlignment="1" applyProtection="1">
      <alignment horizontal="left" vertical="center" wrapText="1"/>
      <protection locked="0"/>
    </xf>
    <xf numFmtId="0" fontId="35" fillId="0" borderId="17" xfId="8" applyFont="1" applyFill="1" applyBorder="1" applyAlignment="1" applyProtection="1">
      <alignment horizontal="left" vertical="center" wrapText="1"/>
      <protection locked="0"/>
    </xf>
    <xf numFmtId="0" fontId="35" fillId="0" borderId="18" xfId="8" applyFont="1" applyFill="1" applyBorder="1" applyAlignment="1" applyProtection="1">
      <alignment horizontal="left" vertical="center" wrapText="1"/>
      <protection locked="0"/>
    </xf>
    <xf numFmtId="0" fontId="0" fillId="0" borderId="0" xfId="0" applyAlignment="1">
      <alignment horizontal="center"/>
    </xf>
    <xf numFmtId="0" fontId="35" fillId="0" borderId="15" xfId="13" applyFont="1" applyFill="1" applyBorder="1" applyAlignment="1" applyProtection="1">
      <alignment horizontal="left" vertical="center" wrapText="1"/>
      <protection locked="0"/>
    </xf>
    <xf numFmtId="0" fontId="35" fillId="0" borderId="16" xfId="13" applyFont="1" applyFill="1" applyBorder="1" applyAlignment="1" applyProtection="1">
      <alignment horizontal="left" vertical="center" wrapText="1"/>
      <protection locked="0"/>
    </xf>
    <xf numFmtId="0" fontId="35" fillId="0" borderId="25" xfId="8" applyFont="1" applyFill="1" applyBorder="1" applyAlignment="1" applyProtection="1">
      <alignment horizontal="left" vertical="center" wrapText="1"/>
      <protection locked="0"/>
    </xf>
    <xf numFmtId="0" fontId="35" fillId="0" borderId="1" xfId="8" applyFont="1" applyFill="1" applyBorder="1" applyAlignment="1" applyProtection="1">
      <alignment horizontal="left" vertical="center" wrapText="1"/>
      <protection locked="0"/>
    </xf>
    <xf numFmtId="0" fontId="35" fillId="0" borderId="100" xfId="8" applyFont="1" applyFill="1" applyBorder="1" applyAlignment="1" applyProtection="1">
      <alignment horizontal="left" vertical="center" wrapText="1"/>
      <protection locked="0"/>
    </xf>
    <xf numFmtId="0" fontId="35" fillId="0" borderId="37" xfId="8" applyFont="1" applyFill="1" applyBorder="1" applyAlignment="1" applyProtection="1">
      <alignment horizontal="left" vertical="center" wrapText="1"/>
      <protection locked="0"/>
    </xf>
    <xf numFmtId="0" fontId="35" fillId="0" borderId="90" xfId="8" applyFont="1" applyFill="1" applyBorder="1" applyAlignment="1" applyProtection="1">
      <alignment horizontal="left" vertical="center" wrapText="1"/>
      <protection locked="0"/>
    </xf>
    <xf numFmtId="0" fontId="35" fillId="0" borderId="99" xfId="8" applyFont="1" applyFill="1" applyBorder="1" applyAlignment="1" applyProtection="1">
      <alignment horizontal="left" vertical="center" wrapText="1"/>
      <protection locked="0"/>
    </xf>
    <xf numFmtId="0" fontId="35" fillId="0" borderId="13" xfId="8" applyFont="1" applyBorder="1" applyAlignment="1" applyProtection="1">
      <alignment horizontal="left" vertical="center" wrapText="1"/>
      <protection locked="0"/>
    </xf>
    <xf numFmtId="0" fontId="35" fillId="0" borderId="14" xfId="8" applyFont="1" applyBorder="1" applyAlignment="1" applyProtection="1">
      <alignment horizontal="left" vertical="center" wrapText="1"/>
      <protection locked="0"/>
    </xf>
    <xf numFmtId="0" fontId="3" fillId="4" borderId="25" xfId="11" applyFill="1" applyBorder="1" applyAlignment="1" applyProtection="1">
      <alignment horizontal="center" vertical="center"/>
    </xf>
    <xf numFmtId="0" fontId="3" fillId="4" borderId="1" xfId="11" applyFill="1" applyBorder="1" applyAlignment="1" applyProtection="1">
      <alignment horizontal="center" vertical="center"/>
    </xf>
    <xf numFmtId="0" fontId="3" fillId="4" borderId="2" xfId="11" applyFill="1" applyBorder="1" applyAlignment="1" applyProtection="1">
      <alignment horizontal="center" vertical="center"/>
    </xf>
    <xf numFmtId="0" fontId="3" fillId="4" borderId="15" xfId="11" applyFill="1" applyBorder="1" applyAlignment="1" applyProtection="1">
      <alignment horizontal="center" vertical="center"/>
    </xf>
    <xf numFmtId="0" fontId="3" fillId="0" borderId="83" xfId="11" applyBorder="1" applyAlignment="1" applyProtection="1">
      <alignment horizontal="center" vertical="center"/>
      <protection locked="0"/>
    </xf>
    <xf numFmtId="0" fontId="3" fillId="0" borderId="46" xfId="11" applyBorder="1" applyAlignment="1" applyProtection="1">
      <alignment horizontal="center" vertical="center"/>
      <protection locked="0"/>
    </xf>
    <xf numFmtId="0" fontId="3" fillId="0" borderId="84" xfId="11" applyBorder="1" applyAlignment="1" applyProtection="1">
      <alignment horizontal="center" vertical="center"/>
      <protection locked="0"/>
    </xf>
    <xf numFmtId="0" fontId="3" fillId="0" borderId="102" xfId="11" applyBorder="1" applyAlignment="1" applyProtection="1">
      <alignment horizontal="center" vertical="center"/>
      <protection locked="0"/>
    </xf>
    <xf numFmtId="0" fontId="3" fillId="0" borderId="110" xfId="11" applyBorder="1" applyAlignment="1" applyProtection="1">
      <alignment horizontal="center" vertical="center"/>
      <protection locked="0"/>
    </xf>
    <xf numFmtId="0" fontId="3" fillId="0" borderId="105" xfId="11" applyBorder="1" applyAlignment="1" applyProtection="1">
      <alignment horizontal="center" vertical="center"/>
      <protection locked="0"/>
    </xf>
    <xf numFmtId="0" fontId="3" fillId="4" borderId="83" xfId="11" applyFill="1" applyBorder="1" applyAlignment="1" applyProtection="1">
      <alignment horizontal="center" vertical="center"/>
      <protection locked="0"/>
    </xf>
    <xf numFmtId="0" fontId="3" fillId="4" borderId="84" xfId="11" applyFill="1" applyBorder="1" applyAlignment="1" applyProtection="1">
      <alignment horizontal="center" vertical="center"/>
      <protection locked="0"/>
    </xf>
    <xf numFmtId="0" fontId="3" fillId="4" borderId="102" xfId="11" applyFill="1" applyBorder="1" applyAlignment="1" applyProtection="1">
      <alignment horizontal="center" vertical="center"/>
      <protection locked="0"/>
    </xf>
    <xf numFmtId="0" fontId="3" fillId="4" borderId="105" xfId="11" applyFill="1" applyBorder="1" applyAlignment="1" applyProtection="1">
      <alignment horizontal="center" vertical="center"/>
      <protection locked="0"/>
    </xf>
    <xf numFmtId="0" fontId="7" fillId="4" borderId="1" xfId="11" applyFont="1" applyFill="1" applyBorder="1" applyAlignment="1" applyProtection="1">
      <alignment horizontal="center" vertical="center"/>
    </xf>
    <xf numFmtId="0" fontId="7" fillId="4" borderId="2" xfId="11" applyFont="1" applyFill="1" applyBorder="1" applyAlignment="1" applyProtection="1">
      <alignment horizontal="center" vertical="center"/>
    </xf>
    <xf numFmtId="0" fontId="3" fillId="3" borderId="25" xfId="11" applyFill="1" applyBorder="1" applyAlignment="1" applyProtection="1">
      <alignment horizontal="center" vertical="center"/>
    </xf>
    <xf numFmtId="0" fontId="3" fillId="3" borderId="1" xfId="11" applyFill="1" applyBorder="1" applyAlignment="1" applyProtection="1">
      <alignment horizontal="center" vertical="center"/>
    </xf>
    <xf numFmtId="0" fontId="3" fillId="3" borderId="2" xfId="11" applyFill="1" applyBorder="1" applyAlignment="1" applyProtection="1">
      <alignment horizontal="center" vertical="center"/>
    </xf>
    <xf numFmtId="0" fontId="3" fillId="2" borderId="25" xfId="11" applyFill="1" applyBorder="1" applyAlignment="1" applyProtection="1">
      <alignment horizontal="center" vertical="center"/>
    </xf>
    <xf numFmtId="0" fontId="3" fillId="2" borderId="1" xfId="11" applyFill="1" applyBorder="1" applyAlignment="1" applyProtection="1">
      <alignment horizontal="center" vertical="center"/>
    </xf>
    <xf numFmtId="0" fontId="3" fillId="2" borderId="2" xfId="11" applyFill="1" applyBorder="1" applyAlignment="1" applyProtection="1">
      <alignment horizontal="center" vertical="center"/>
    </xf>
    <xf numFmtId="0" fontId="3" fillId="0" borderId="25" xfId="11" applyFont="1" applyBorder="1" applyAlignment="1" applyProtection="1">
      <alignment horizontal="center" vertical="center"/>
      <protection locked="0"/>
    </xf>
    <xf numFmtId="0" fontId="3" fillId="0" borderId="1" xfId="11" applyFont="1" applyBorder="1" applyAlignment="1" applyProtection="1">
      <alignment horizontal="center" vertical="center"/>
      <protection locked="0"/>
    </xf>
    <xf numFmtId="0" fontId="3" fillId="0" borderId="2" xfId="11" applyFont="1" applyBorder="1" applyAlignment="1" applyProtection="1">
      <alignment horizontal="center" vertical="center"/>
      <protection locked="0"/>
    </xf>
    <xf numFmtId="0" fontId="3" fillId="2" borderId="25" xfId="11" applyFill="1" applyBorder="1" applyAlignment="1" applyProtection="1">
      <alignment horizontal="center" vertical="center"/>
      <protection locked="0"/>
    </xf>
    <xf numFmtId="0" fontId="3" fillId="2" borderId="2" xfId="11" applyFill="1" applyBorder="1" applyAlignment="1" applyProtection="1">
      <alignment horizontal="center" vertical="center"/>
      <protection locked="0"/>
    </xf>
    <xf numFmtId="0" fontId="3" fillId="11" borderId="25" xfId="11" applyFill="1" applyBorder="1" applyAlignment="1" applyProtection="1">
      <alignment horizontal="center" vertical="center" wrapText="1"/>
      <protection locked="0"/>
    </xf>
    <xf numFmtId="0" fontId="3" fillId="11" borderId="2" xfId="11" applyFill="1" applyBorder="1" applyAlignment="1" applyProtection="1">
      <alignment horizontal="center" vertical="center" wrapText="1"/>
      <protection locked="0"/>
    </xf>
    <xf numFmtId="0" fontId="3" fillId="11" borderId="25" xfId="11" applyFill="1" applyBorder="1" applyAlignment="1" applyProtection="1">
      <alignment horizontal="center" vertical="center"/>
      <protection locked="0"/>
    </xf>
    <xf numFmtId="0" fontId="3" fillId="11" borderId="2" xfId="11" applyFill="1" applyBorder="1" applyAlignment="1" applyProtection="1">
      <alignment horizontal="center" vertical="center"/>
      <protection locked="0"/>
    </xf>
    <xf numFmtId="0" fontId="3" fillId="4" borderId="25" xfId="11" applyFill="1" applyBorder="1" applyAlignment="1" applyProtection="1">
      <alignment horizontal="center" vertical="center"/>
      <protection locked="0"/>
    </xf>
    <xf numFmtId="0" fontId="3" fillId="4" borderId="2" xfId="11" applyFill="1" applyBorder="1" applyAlignment="1" applyProtection="1">
      <alignment horizontal="center" vertical="center"/>
      <protection locked="0"/>
    </xf>
    <xf numFmtId="0" fontId="3" fillId="0" borderId="1" xfId="11" applyBorder="1" applyAlignment="1" applyProtection="1">
      <alignment horizontal="center" vertical="center"/>
      <protection locked="0"/>
    </xf>
    <xf numFmtId="0" fontId="3" fillId="0" borderId="2" xfId="11" applyBorder="1" applyAlignment="1" applyProtection="1">
      <alignment horizontal="center" vertical="center"/>
      <protection locked="0"/>
    </xf>
    <xf numFmtId="0" fontId="3" fillId="11" borderId="15" xfId="11" applyFill="1" applyBorder="1" applyAlignment="1" applyProtection="1">
      <alignment horizontal="center" vertical="center"/>
      <protection locked="0"/>
    </xf>
    <xf numFmtId="0" fontId="3" fillId="4" borderId="15" xfId="11" applyFill="1" applyBorder="1" applyAlignment="1" applyProtection="1">
      <alignment horizontal="center" vertical="center"/>
      <protection locked="0"/>
    </xf>
    <xf numFmtId="0" fontId="3" fillId="2" borderId="25" xfId="11" applyFill="1" applyBorder="1" applyAlignment="1" applyProtection="1">
      <alignment horizontal="center" vertical="center" wrapText="1"/>
    </xf>
    <xf numFmtId="0" fontId="3" fillId="2" borderId="1" xfId="11" applyFill="1" applyBorder="1" applyAlignment="1" applyProtection="1">
      <alignment horizontal="center" vertical="center" wrapText="1"/>
    </xf>
    <xf numFmtId="0" fontId="3" fillId="2" borderId="2" xfId="11" applyFill="1" applyBorder="1" applyAlignment="1" applyProtection="1">
      <alignment horizontal="center" vertical="center" wrapText="1"/>
    </xf>
    <xf numFmtId="0" fontId="3" fillId="11" borderId="15" xfId="11" applyFill="1" applyBorder="1" applyAlignment="1" applyProtection="1">
      <alignment horizontal="center" vertical="center" wrapText="1"/>
    </xf>
    <xf numFmtId="0" fontId="3" fillId="4" borderId="15" xfId="11" applyFill="1" applyBorder="1" applyAlignment="1" applyProtection="1">
      <alignment horizontal="center" vertical="center" wrapText="1"/>
    </xf>
    <xf numFmtId="0" fontId="6" fillId="0" borderId="83" xfId="8" applyBorder="1" applyAlignment="1" applyProtection="1">
      <alignment horizontal="center" vertical="center"/>
    </xf>
    <xf numFmtId="0" fontId="6" fillId="0" borderId="84" xfId="8" applyBorder="1" applyAlignment="1" applyProtection="1">
      <alignment horizontal="center" vertical="center"/>
    </xf>
    <xf numFmtId="0" fontId="6" fillId="0" borderId="41" xfId="8" applyBorder="1" applyAlignment="1" applyProtection="1">
      <alignment horizontal="center" vertical="center"/>
    </xf>
    <xf numFmtId="0" fontId="6" fillId="0" borderId="40" xfId="8" applyBorder="1" applyAlignment="1" applyProtection="1">
      <alignment horizontal="center" vertical="center"/>
    </xf>
    <xf numFmtId="0" fontId="6" fillId="3" borderId="25" xfId="8" applyFill="1" applyBorder="1" applyAlignment="1" applyProtection="1">
      <alignment horizontal="center" vertical="center"/>
    </xf>
    <xf numFmtId="0" fontId="6" fillId="3" borderId="1" xfId="8" applyFill="1" applyBorder="1" applyAlignment="1" applyProtection="1">
      <alignment horizontal="center" vertical="center"/>
    </xf>
    <xf numFmtId="0" fontId="6" fillId="3" borderId="2" xfId="8" applyFill="1" applyBorder="1" applyAlignment="1" applyProtection="1">
      <alignment horizontal="center" vertical="center"/>
    </xf>
    <xf numFmtId="0" fontId="6" fillId="2" borderId="15" xfId="8" applyFill="1" applyBorder="1" applyAlignment="1" applyProtection="1">
      <alignment horizontal="center" vertical="center"/>
    </xf>
    <xf numFmtId="0" fontId="9" fillId="0" borderId="25" xfId="8" applyFont="1" applyBorder="1" applyAlignment="1" applyProtection="1">
      <alignment vertical="center"/>
      <protection locked="0"/>
    </xf>
    <xf numFmtId="0" fontId="9" fillId="0" borderId="1" xfId="8" applyFont="1" applyBorder="1" applyAlignment="1" applyProtection="1">
      <alignment vertical="center"/>
      <protection locked="0"/>
    </xf>
    <xf numFmtId="0" fontId="9" fillId="0" borderId="2" xfId="8" applyFont="1" applyBorder="1" applyAlignment="1" applyProtection="1">
      <alignment vertical="center"/>
      <protection locked="0"/>
    </xf>
    <xf numFmtId="0" fontId="9" fillId="0" borderId="15" xfId="8" applyFont="1" applyBorder="1" applyAlignment="1" applyProtection="1">
      <alignment horizontal="center" vertical="center"/>
      <protection locked="0"/>
    </xf>
    <xf numFmtId="0" fontId="9" fillId="0" borderId="15" xfId="8" applyFont="1" applyFill="1" applyBorder="1" applyAlignment="1" applyProtection="1">
      <alignment horizontal="center" vertical="center"/>
      <protection locked="0"/>
    </xf>
    <xf numFmtId="9" fontId="9" fillId="0" borderId="15" xfId="8" applyNumberFormat="1" applyFont="1" applyBorder="1" applyAlignment="1" applyProtection="1">
      <alignment horizontal="center" vertical="center"/>
      <protection locked="0"/>
    </xf>
    <xf numFmtId="9" fontId="9" fillId="0" borderId="15" xfId="8" applyNumberFormat="1" applyFont="1" applyFill="1" applyBorder="1" applyAlignment="1" applyProtection="1">
      <alignment horizontal="center" vertical="center"/>
      <protection locked="0"/>
    </xf>
    <xf numFmtId="0" fontId="7" fillId="11" borderId="25" xfId="8" applyFont="1" applyFill="1" applyBorder="1" applyAlignment="1" applyProtection="1">
      <alignment horizontal="center" vertical="center"/>
      <protection locked="0"/>
    </xf>
    <xf numFmtId="0" fontId="7" fillId="11" borderId="1" xfId="8" applyFont="1" applyFill="1" applyBorder="1" applyAlignment="1" applyProtection="1">
      <alignment horizontal="center" vertical="center"/>
      <protection locked="0"/>
    </xf>
    <xf numFmtId="0" fontId="7" fillId="11" borderId="2" xfId="8" applyFont="1" applyFill="1" applyBorder="1" applyAlignment="1" applyProtection="1">
      <alignment horizontal="center" vertical="center"/>
      <protection locked="0"/>
    </xf>
    <xf numFmtId="0" fontId="6" fillId="2" borderId="25" xfId="8" applyFont="1" applyFill="1" applyBorder="1" applyAlignment="1" applyProtection="1">
      <alignment horizontal="center" vertical="center"/>
    </xf>
    <xf numFmtId="0" fontId="6" fillId="2" borderId="2" xfId="8" applyFont="1" applyFill="1" applyBorder="1" applyAlignment="1" applyProtection="1">
      <alignment horizontal="center" vertical="center"/>
    </xf>
    <xf numFmtId="0" fontId="6" fillId="2" borderId="15" xfId="8" applyFont="1" applyFill="1" applyBorder="1" applyAlignment="1" applyProtection="1">
      <alignment horizontal="center" vertical="center" wrapText="1"/>
    </xf>
    <xf numFmtId="0" fontId="6" fillId="2" borderId="15" xfId="8" applyFont="1" applyFill="1" applyBorder="1" applyAlignment="1" applyProtection="1">
      <alignment horizontal="center" vertical="center"/>
    </xf>
    <xf numFmtId="0" fontId="9" fillId="0" borderId="25" xfId="8" applyFont="1" applyFill="1" applyBorder="1" applyAlignment="1" applyProtection="1">
      <alignment horizontal="left" vertical="center" wrapText="1"/>
      <protection locked="0"/>
    </xf>
    <xf numFmtId="0" fontId="9" fillId="0" borderId="1" xfId="8" applyFont="1" applyFill="1" applyBorder="1" applyAlignment="1" applyProtection="1">
      <alignment horizontal="left" vertical="center" wrapText="1"/>
      <protection locked="0"/>
    </xf>
    <xf numFmtId="0" fontId="9" fillId="0" borderId="2" xfId="8" applyFont="1" applyFill="1" applyBorder="1" applyAlignment="1" applyProtection="1">
      <alignment horizontal="left" vertical="center" wrapText="1"/>
      <protection locked="0"/>
    </xf>
    <xf numFmtId="0" fontId="9" fillId="0" borderId="15" xfId="8" applyFont="1" applyBorder="1" applyAlignment="1" applyProtection="1">
      <alignment horizontal="center" vertical="center" wrapText="1"/>
      <protection locked="0"/>
    </xf>
    <xf numFmtId="167" fontId="9" fillId="0" borderId="15" xfId="8" applyNumberFormat="1" applyFont="1" applyBorder="1" applyAlignment="1" applyProtection="1">
      <alignment horizontal="center" vertical="center"/>
      <protection locked="0"/>
    </xf>
    <xf numFmtId="167" fontId="9" fillId="0" borderId="25" xfId="8" applyNumberFormat="1" applyFont="1" applyBorder="1" applyAlignment="1" applyProtection="1">
      <alignment horizontal="center" vertical="center"/>
      <protection locked="0"/>
    </xf>
    <xf numFmtId="167" fontId="9" fillId="0" borderId="2" xfId="8" applyNumberFormat="1" applyFont="1" applyBorder="1" applyAlignment="1" applyProtection="1">
      <alignment horizontal="center" vertical="center"/>
      <protection locked="0"/>
    </xf>
    <xf numFmtId="0" fontId="9" fillId="0" borderId="25" xfId="8" applyFont="1" applyBorder="1" applyAlignment="1" applyProtection="1">
      <alignment horizontal="center" vertical="center" wrapText="1"/>
      <protection locked="0"/>
    </xf>
    <xf numFmtId="0" fontId="9" fillId="0" borderId="2" xfId="8" applyFont="1" applyBorder="1" applyAlignment="1" applyProtection="1">
      <alignment horizontal="center" vertical="center" wrapText="1"/>
      <protection locked="0"/>
    </xf>
    <xf numFmtId="0" fontId="9" fillId="0" borderId="25" xfId="8" applyFont="1" applyFill="1" applyBorder="1" applyAlignment="1" applyProtection="1">
      <alignment horizontal="center" vertical="center"/>
      <protection locked="0"/>
    </xf>
    <xf numFmtId="0" fontId="9" fillId="0" borderId="2" xfId="8" applyFont="1" applyFill="1" applyBorder="1" applyAlignment="1" applyProtection="1">
      <alignment horizontal="center" vertical="center"/>
      <protection locked="0"/>
    </xf>
    <xf numFmtId="16" fontId="9" fillId="0" borderId="15" xfId="8" applyNumberFormat="1" applyFont="1" applyBorder="1" applyAlignment="1" applyProtection="1">
      <alignment horizontal="center" vertical="center"/>
      <protection locked="0"/>
    </xf>
    <xf numFmtId="0" fontId="6" fillId="3" borderId="25" xfId="8" applyFont="1" applyFill="1" applyBorder="1" applyAlignment="1" applyProtection="1">
      <alignment horizontal="center"/>
    </xf>
    <xf numFmtId="0" fontId="6" fillId="3" borderId="1" xfId="8" applyFont="1" applyFill="1" applyBorder="1" applyAlignment="1" applyProtection="1">
      <alignment horizontal="center"/>
    </xf>
    <xf numFmtId="0" fontId="6" fillId="3" borderId="2" xfId="8" applyFont="1" applyFill="1" applyBorder="1" applyAlignment="1" applyProtection="1">
      <alignment horizontal="center"/>
    </xf>
    <xf numFmtId="0" fontId="10" fillId="0" borderId="25" xfId="8" applyFont="1" applyBorder="1" applyAlignment="1" applyProtection="1">
      <alignment vertical="center" wrapText="1"/>
      <protection locked="0"/>
    </xf>
    <xf numFmtId="0" fontId="10" fillId="0" borderId="1" xfId="8" applyFont="1" applyBorder="1" applyAlignment="1" applyProtection="1">
      <alignment vertical="center" wrapText="1"/>
      <protection locked="0"/>
    </xf>
    <xf numFmtId="0" fontId="10" fillId="0" borderId="2" xfId="8" applyFont="1" applyBorder="1" applyAlignment="1" applyProtection="1">
      <alignment vertical="center" wrapText="1"/>
      <protection locked="0"/>
    </xf>
    <xf numFmtId="0" fontId="10" fillId="0" borderId="15" xfId="8" applyFont="1" applyBorder="1" applyAlignment="1" applyProtection="1">
      <alignment vertical="center" wrapText="1"/>
      <protection locked="0"/>
    </xf>
    <xf numFmtId="0" fontId="7" fillId="2" borderId="83" xfId="8" applyFont="1" applyFill="1" applyBorder="1" applyAlignment="1" applyProtection="1">
      <alignment horizontal="center" vertical="center" wrapText="1"/>
    </xf>
    <xf numFmtId="0" fontId="7" fillId="2" borderId="84" xfId="8" applyFont="1" applyFill="1" applyBorder="1" applyAlignment="1" applyProtection="1">
      <alignment horizontal="center" vertical="center" wrapText="1"/>
    </xf>
    <xf numFmtId="0" fontId="7" fillId="2" borderId="101" xfId="8" applyFont="1" applyFill="1" applyBorder="1" applyAlignment="1" applyProtection="1">
      <alignment horizontal="center" vertical="center" wrapText="1"/>
    </xf>
    <xf numFmtId="0" fontId="7" fillId="2" borderId="104" xfId="8" applyFont="1" applyFill="1" applyBorder="1" applyAlignment="1" applyProtection="1">
      <alignment horizontal="center" vertical="center" wrapText="1"/>
    </xf>
    <xf numFmtId="0" fontId="7" fillId="2" borderId="102" xfId="8" applyFont="1" applyFill="1" applyBorder="1" applyAlignment="1" applyProtection="1">
      <alignment horizontal="center" vertical="center" wrapText="1"/>
    </xf>
    <xf numFmtId="0" fontId="7" fillId="2" borderId="105" xfId="8" applyFont="1" applyFill="1" applyBorder="1" applyAlignment="1" applyProtection="1">
      <alignment horizontal="center" vertical="center" wrapText="1"/>
    </xf>
    <xf numFmtId="0" fontId="6" fillId="0" borderId="83" xfId="8" applyFont="1" applyBorder="1" applyAlignment="1" applyProtection="1">
      <alignment vertical="top" wrapText="1"/>
      <protection locked="0"/>
    </xf>
    <xf numFmtId="0" fontId="6" fillId="0" borderId="46" xfId="8" applyFont="1" applyBorder="1" applyAlignment="1" applyProtection="1">
      <alignment vertical="top" wrapText="1"/>
      <protection locked="0"/>
    </xf>
    <xf numFmtId="0" fontId="6" fillId="0" borderId="84" xfId="8" applyFont="1" applyBorder="1" applyAlignment="1" applyProtection="1">
      <alignment vertical="top" wrapText="1"/>
      <protection locked="0"/>
    </xf>
    <xf numFmtId="0" fontId="6" fillId="0" borderId="101" xfId="8" applyFont="1" applyBorder="1" applyAlignment="1" applyProtection="1">
      <alignment vertical="top" wrapText="1"/>
      <protection locked="0"/>
    </xf>
    <xf numFmtId="0" fontId="6" fillId="0" borderId="0" xfId="8" applyFont="1" applyBorder="1" applyAlignment="1" applyProtection="1">
      <alignment vertical="top" wrapText="1"/>
      <protection locked="0"/>
    </xf>
    <xf numFmtId="0" fontId="6" fillId="0" borderId="104" xfId="8" applyFont="1" applyBorder="1" applyAlignment="1" applyProtection="1">
      <alignment vertical="top" wrapText="1"/>
      <protection locked="0"/>
    </xf>
    <xf numFmtId="0" fontId="6" fillId="0" borderId="102" xfId="8" applyFont="1" applyBorder="1" applyAlignment="1" applyProtection="1">
      <alignment vertical="top" wrapText="1"/>
      <protection locked="0"/>
    </xf>
    <xf numFmtId="0" fontId="6" fillId="0" borderId="110" xfId="8" applyFont="1" applyBorder="1" applyAlignment="1" applyProtection="1">
      <alignment vertical="top" wrapText="1"/>
      <protection locked="0"/>
    </xf>
    <xf numFmtId="0" fontId="6" fillId="0" borderId="105" xfId="8" applyFont="1" applyBorder="1" applyAlignment="1" applyProtection="1">
      <alignment vertical="top" wrapText="1"/>
      <protection locked="0"/>
    </xf>
    <xf numFmtId="0" fontId="6" fillId="2" borderId="1" xfId="8" applyFont="1" applyFill="1" applyBorder="1" applyAlignment="1" applyProtection="1">
      <alignment horizontal="center" vertical="center"/>
    </xf>
    <xf numFmtId="0" fontId="10" fillId="0" borderId="25" xfId="8" applyFont="1" applyFill="1" applyBorder="1" applyAlignment="1" applyProtection="1">
      <alignment vertical="center" wrapText="1"/>
      <protection locked="0"/>
    </xf>
    <xf numFmtId="0" fontId="10" fillId="0" borderId="1" xfId="8" applyFont="1" applyFill="1" applyBorder="1" applyAlignment="1" applyProtection="1">
      <alignment vertical="center" wrapText="1"/>
      <protection locked="0"/>
    </xf>
    <xf numFmtId="0" fontId="10" fillId="0" borderId="2" xfId="8" applyFont="1" applyFill="1" applyBorder="1" applyAlignment="1" applyProtection="1">
      <alignment vertical="center" wrapText="1"/>
      <protection locked="0"/>
    </xf>
    <xf numFmtId="0" fontId="7" fillId="2" borderId="25" xfId="8" applyFont="1" applyFill="1" applyBorder="1" applyAlignment="1" applyProtection="1">
      <alignment horizontal="center" vertical="center" wrapText="1"/>
    </xf>
    <xf numFmtId="0" fontId="7" fillId="2" borderId="2" xfId="8" applyFont="1" applyFill="1" applyBorder="1" applyAlignment="1" applyProtection="1">
      <alignment horizontal="center" vertical="center" wrapText="1"/>
    </xf>
    <xf numFmtId="0" fontId="7" fillId="0" borderId="25" xfId="8" applyFont="1" applyBorder="1" applyAlignment="1" applyProtection="1">
      <alignment horizontal="center" vertical="center" wrapText="1"/>
      <protection locked="0"/>
    </xf>
    <xf numFmtId="0" fontId="6" fillId="0" borderId="1" xfId="8" applyBorder="1" applyAlignment="1" applyProtection="1">
      <alignment horizontal="center" vertical="center" wrapText="1"/>
      <protection locked="0"/>
    </xf>
    <xf numFmtId="0" fontId="6" fillId="0" borderId="2" xfId="8" applyBorder="1" applyAlignment="1" applyProtection="1">
      <alignment horizontal="center" vertical="center" wrapText="1"/>
      <protection locked="0"/>
    </xf>
    <xf numFmtId="0" fontId="10" fillId="12" borderId="83" xfId="8" applyFont="1" applyFill="1" applyBorder="1" applyAlignment="1" applyProtection="1">
      <alignment horizontal="center" vertical="center"/>
      <protection locked="0"/>
    </xf>
    <xf numFmtId="0" fontId="10" fillId="12" borderId="46" xfId="8" applyFont="1" applyFill="1" applyBorder="1" applyAlignment="1" applyProtection="1">
      <alignment horizontal="center" vertical="center"/>
      <protection locked="0"/>
    </xf>
    <xf numFmtId="0" fontId="10" fillId="12" borderId="84" xfId="8" applyFont="1" applyFill="1" applyBorder="1" applyAlignment="1" applyProtection="1">
      <alignment horizontal="center" vertical="center"/>
      <protection locked="0"/>
    </xf>
    <xf numFmtId="0" fontId="10" fillId="12" borderId="102" xfId="8" applyFont="1" applyFill="1" applyBorder="1" applyAlignment="1" applyProtection="1">
      <alignment horizontal="center" vertical="center"/>
      <protection locked="0"/>
    </xf>
    <xf numFmtId="0" fontId="10" fillId="12" borderId="110" xfId="8" applyFont="1" applyFill="1" applyBorder="1" applyAlignment="1" applyProtection="1">
      <alignment horizontal="center" vertical="center"/>
      <protection locked="0"/>
    </xf>
    <xf numFmtId="0" fontId="10" fillId="12" borderId="105" xfId="8" applyFont="1" applyFill="1" applyBorder="1" applyAlignment="1" applyProtection="1">
      <alignment horizontal="center" vertical="center"/>
      <protection locked="0"/>
    </xf>
    <xf numFmtId="0" fontId="10" fillId="0" borderId="46" xfId="8" applyFont="1" applyBorder="1" applyAlignment="1" applyProtection="1">
      <alignment horizontal="center" vertical="center" wrapText="1"/>
      <protection locked="0"/>
    </xf>
    <xf numFmtId="0" fontId="10" fillId="0" borderId="84" xfId="8" applyFont="1" applyBorder="1" applyAlignment="1" applyProtection="1">
      <alignment horizontal="center" vertical="center" wrapText="1"/>
      <protection locked="0"/>
    </xf>
    <xf numFmtId="0" fontId="10" fillId="0" borderId="110" xfId="8" applyFont="1" applyBorder="1" applyAlignment="1" applyProtection="1">
      <alignment horizontal="center" vertical="center" wrapText="1"/>
      <protection locked="0"/>
    </xf>
    <xf numFmtId="0" fontId="10" fillId="0" borderId="105" xfId="8" applyFont="1" applyBorder="1" applyAlignment="1" applyProtection="1">
      <alignment horizontal="center" vertical="center" wrapText="1"/>
      <protection locked="0"/>
    </xf>
    <xf numFmtId="0" fontId="3" fillId="4" borderId="15" xfId="11" applyFont="1" applyFill="1" applyBorder="1" applyAlignment="1">
      <alignment horizontal="center" vertical="center" wrapText="1"/>
    </xf>
    <xf numFmtId="0" fontId="3" fillId="4" borderId="25" xfId="11" applyFill="1" applyBorder="1" applyAlignment="1">
      <alignment horizontal="center" vertical="center" wrapText="1"/>
    </xf>
    <xf numFmtId="0" fontId="3" fillId="4" borderId="2" xfId="11" applyFill="1" applyBorder="1" applyAlignment="1">
      <alignment horizontal="center" vertical="center" wrapText="1"/>
    </xf>
    <xf numFmtId="0" fontId="3" fillId="4" borderId="15" xfId="11" applyFill="1" applyBorder="1" applyAlignment="1">
      <alignment horizontal="center" vertical="center" wrapText="1"/>
    </xf>
    <xf numFmtId="0" fontId="20" fillId="0" borderId="12" xfId="8" applyFont="1" applyBorder="1" applyAlignment="1" applyProtection="1">
      <alignment horizontal="center" vertical="center"/>
    </xf>
    <xf numFmtId="0" fontId="10" fillId="2" borderId="25" xfId="8" applyFont="1" applyFill="1" applyBorder="1" applyAlignment="1" applyProtection="1">
      <alignment horizontal="center" vertical="center"/>
    </xf>
    <xf numFmtId="0" fontId="10" fillId="2" borderId="1" xfId="8" applyFont="1" applyFill="1" applyBorder="1" applyAlignment="1" applyProtection="1">
      <alignment horizontal="center" vertical="center"/>
    </xf>
    <xf numFmtId="0" fontId="10" fillId="2" borderId="2" xfId="8" applyFont="1" applyFill="1" applyBorder="1" applyAlignment="1" applyProtection="1">
      <alignment horizontal="center" vertical="center"/>
    </xf>
    <xf numFmtId="0" fontId="10" fillId="0" borderId="25" xfId="8" applyFont="1" applyFill="1" applyBorder="1" applyAlignment="1" applyProtection="1">
      <alignment horizontal="center" vertical="center" wrapText="1"/>
    </xf>
    <xf numFmtId="0" fontId="10" fillId="0" borderId="1" xfId="8" applyFont="1" applyFill="1" applyBorder="1" applyAlignment="1" applyProtection="1">
      <alignment horizontal="center" vertical="center" wrapText="1"/>
    </xf>
    <xf numFmtId="0" fontId="10" fillId="0" borderId="2" xfId="8" applyFont="1" applyFill="1" applyBorder="1" applyAlignment="1" applyProtection="1">
      <alignment horizontal="center" vertical="center" wrapText="1"/>
    </xf>
    <xf numFmtId="0" fontId="11" fillId="13" borderId="108" xfId="8" applyFont="1" applyFill="1" applyBorder="1" applyAlignment="1" applyProtection="1">
      <alignment horizontal="center" vertical="center" wrapText="1"/>
    </xf>
    <xf numFmtId="0" fontId="10" fillId="2" borderId="83" xfId="8" applyFont="1" applyFill="1" applyBorder="1" applyAlignment="1" applyProtection="1">
      <alignment horizontal="center" vertical="center"/>
    </xf>
    <xf numFmtId="0" fontId="10" fillId="2" borderId="46" xfId="8" applyFont="1" applyFill="1" applyBorder="1" applyAlignment="1" applyProtection="1">
      <alignment horizontal="center" vertical="center"/>
    </xf>
    <xf numFmtId="0" fontId="10" fillId="2" borderId="84" xfId="8" applyFont="1" applyFill="1" applyBorder="1" applyAlignment="1" applyProtection="1">
      <alignment horizontal="center" vertical="center"/>
    </xf>
    <xf numFmtId="0" fontId="10" fillId="2" borderId="102" xfId="8" applyFont="1" applyFill="1" applyBorder="1" applyAlignment="1" applyProtection="1">
      <alignment horizontal="center" vertical="center"/>
    </xf>
    <xf numFmtId="0" fontId="10" fillId="2" borderId="110" xfId="8" applyFont="1" applyFill="1" applyBorder="1" applyAlignment="1" applyProtection="1">
      <alignment horizontal="center" vertical="center"/>
    </xf>
    <xf numFmtId="0" fontId="10" fillId="2" borderId="105" xfId="8" applyFont="1" applyFill="1" applyBorder="1" applyAlignment="1" applyProtection="1">
      <alignment horizontal="center" vertical="center"/>
    </xf>
    <xf numFmtId="0" fontId="10" fillId="0" borderId="15" xfId="8" applyFont="1" applyFill="1" applyBorder="1" applyAlignment="1" applyProtection="1">
      <alignment horizontal="center" vertical="center" wrapText="1"/>
      <protection locked="0"/>
    </xf>
    <xf numFmtId="0" fontId="10" fillId="0" borderId="15" xfId="8" applyFont="1" applyFill="1" applyBorder="1" applyAlignment="1" applyProtection="1">
      <alignment horizontal="center" vertical="center"/>
      <protection locked="0"/>
    </xf>
    <xf numFmtId="0" fontId="11" fillId="13" borderId="83" xfId="8" applyFont="1" applyFill="1" applyBorder="1" applyAlignment="1" applyProtection="1">
      <alignment horizontal="center" vertical="center" wrapText="1"/>
    </xf>
    <xf numFmtId="0" fontId="11" fillId="13" borderId="46" xfId="8" applyFont="1" applyFill="1" applyBorder="1" applyAlignment="1" applyProtection="1">
      <alignment horizontal="center" vertical="center" wrapText="1"/>
    </xf>
    <xf numFmtId="0" fontId="19" fillId="13" borderId="46" xfId="11" applyFont="1" applyFill="1" applyBorder="1" applyAlignment="1">
      <alignment horizontal="center" vertical="center" wrapText="1"/>
    </xf>
    <xf numFmtId="0" fontId="19" fillId="13" borderId="84" xfId="11" applyFont="1" applyFill="1" applyBorder="1" applyAlignment="1">
      <alignment horizontal="center" vertical="center" wrapText="1"/>
    </xf>
    <xf numFmtId="0" fontId="19" fillId="13" borderId="102" xfId="11" applyFont="1" applyFill="1" applyBorder="1" applyAlignment="1">
      <alignment horizontal="center" vertical="center" wrapText="1"/>
    </xf>
    <xf numFmtId="0" fontId="19" fillId="13" borderId="110" xfId="11" applyFont="1" applyFill="1" applyBorder="1" applyAlignment="1">
      <alignment horizontal="center" vertical="center" wrapText="1"/>
    </xf>
    <xf numFmtId="0" fontId="19" fillId="13" borderId="105" xfId="11" applyFont="1" applyFill="1" applyBorder="1" applyAlignment="1">
      <alignment horizontal="center" vertical="center" wrapText="1"/>
    </xf>
    <xf numFmtId="0" fontId="10" fillId="12" borderId="25" xfId="8" applyFont="1" applyFill="1" applyBorder="1" applyAlignment="1" applyProtection="1">
      <alignment horizontal="center" vertical="center"/>
      <protection locked="0"/>
    </xf>
    <xf numFmtId="0" fontId="10" fillId="12" borderId="1" xfId="8" applyFont="1" applyFill="1" applyBorder="1" applyAlignment="1" applyProtection="1">
      <alignment horizontal="center" vertical="center"/>
      <protection locked="0"/>
    </xf>
    <xf numFmtId="0" fontId="10" fillId="12" borderId="2" xfId="8" applyFont="1" applyFill="1" applyBorder="1" applyAlignment="1" applyProtection="1">
      <alignment horizontal="center" vertical="center"/>
      <protection locked="0"/>
    </xf>
    <xf numFmtId="0" fontId="10" fillId="0" borderId="1" xfId="8" applyFont="1" applyFill="1" applyBorder="1" applyAlignment="1" applyProtection="1">
      <alignment horizontal="center" vertical="center"/>
    </xf>
    <xf numFmtId="0" fontId="10" fillId="0" borderId="2" xfId="8" applyFont="1" applyFill="1" applyBorder="1" applyAlignment="1" applyProtection="1">
      <alignment horizontal="center" vertical="center"/>
    </xf>
    <xf numFmtId="0" fontId="19" fillId="4" borderId="25" xfId="11" applyFont="1" applyFill="1" applyBorder="1" applyAlignment="1">
      <alignment horizontal="center" vertical="center" wrapText="1"/>
    </xf>
    <xf numFmtId="0" fontId="19" fillId="4" borderId="2" xfId="11" applyFont="1" applyFill="1" applyBorder="1" applyAlignment="1">
      <alignment horizontal="center" vertical="center" wrapText="1"/>
    </xf>
    <xf numFmtId="0" fontId="19" fillId="4" borderId="15" xfId="11" applyFont="1" applyFill="1" applyBorder="1" applyAlignment="1">
      <alignment horizontal="center" vertical="center" wrapText="1"/>
    </xf>
    <xf numFmtId="44" fontId="3" fillId="4" borderId="15" xfId="10" applyFont="1" applyFill="1" applyBorder="1" applyAlignment="1" applyProtection="1">
      <alignment horizontal="center" vertical="center"/>
      <protection locked="0"/>
    </xf>
    <xf numFmtId="0" fontId="3" fillId="2" borderId="25" xfId="11" applyFont="1" applyFill="1" applyBorder="1" applyAlignment="1" applyProtection="1">
      <alignment horizontal="center" vertical="center"/>
      <protection locked="0"/>
    </xf>
    <xf numFmtId="44" fontId="3" fillId="4" borderId="15" xfId="10" applyFont="1" applyFill="1" applyBorder="1" applyAlignment="1" applyProtection="1">
      <alignment horizontal="center" vertical="center"/>
    </xf>
    <xf numFmtId="0" fontId="12" fillId="0" borderId="15" xfId="8" applyFont="1" applyBorder="1" applyAlignment="1" applyProtection="1">
      <alignment horizontal="center" vertical="center"/>
      <protection locked="0"/>
    </xf>
    <xf numFmtId="0" fontId="12" fillId="0" borderId="15" xfId="8" applyFont="1" applyFill="1" applyBorder="1" applyAlignment="1" applyProtection="1">
      <alignment horizontal="center" vertical="center"/>
      <protection locked="0"/>
    </xf>
    <xf numFmtId="0" fontId="6" fillId="3" borderId="25" xfId="8" applyFont="1" applyFill="1" applyBorder="1" applyAlignment="1" applyProtection="1">
      <alignment horizontal="center" vertical="center"/>
    </xf>
    <xf numFmtId="0" fontId="6" fillId="3" borderId="1" xfId="8" applyFont="1" applyFill="1" applyBorder="1" applyAlignment="1" applyProtection="1">
      <alignment horizontal="center" vertical="center"/>
    </xf>
    <xf numFmtId="0" fontId="6" fillId="3" borderId="2" xfId="8" applyFont="1" applyFill="1" applyBorder="1" applyAlignment="1" applyProtection="1">
      <alignment horizontal="center" vertical="center"/>
    </xf>
    <xf numFmtId="0" fontId="7" fillId="0" borderId="1" xfId="8" applyFont="1" applyBorder="1" applyAlignment="1" applyProtection="1">
      <alignment horizontal="center" vertical="center" wrapText="1"/>
      <protection locked="0"/>
    </xf>
    <xf numFmtId="0" fontId="7" fillId="0" borderId="2" xfId="8" applyFont="1" applyBorder="1" applyAlignment="1" applyProtection="1">
      <alignment horizontal="center" vertical="center" wrapText="1"/>
      <protection locked="0"/>
    </xf>
    <xf numFmtId="0" fontId="9" fillId="0" borderId="83" xfId="8" applyFont="1" applyBorder="1" applyAlignment="1" applyProtection="1">
      <alignment vertical="top" wrapText="1"/>
      <protection locked="0"/>
    </xf>
    <xf numFmtId="0" fontId="15" fillId="0" borderId="25" xfId="8" applyFont="1" applyBorder="1" applyAlignment="1" applyProtection="1">
      <alignment horizontal="center" vertical="center" wrapText="1"/>
      <protection locked="0"/>
    </xf>
    <xf numFmtId="0" fontId="15" fillId="0" borderId="1" xfId="8" applyFont="1" applyBorder="1" applyAlignment="1" applyProtection="1">
      <alignment horizontal="center" vertical="center" wrapText="1"/>
      <protection locked="0"/>
    </xf>
    <xf numFmtId="0" fontId="15" fillId="0" borderId="2" xfId="8" applyFont="1" applyBorder="1" applyAlignment="1" applyProtection="1">
      <alignment horizontal="center" vertical="center" wrapText="1"/>
      <protection locked="0"/>
    </xf>
    <xf numFmtId="0" fontId="11" fillId="13" borderId="25" xfId="8" applyFont="1" applyFill="1" applyBorder="1" applyAlignment="1" applyProtection="1">
      <alignment horizontal="center" vertical="center" wrapText="1"/>
    </xf>
    <xf numFmtId="0" fontId="10" fillId="13" borderId="1" xfId="8" applyFont="1" applyFill="1" applyBorder="1" applyAlignment="1" applyProtection="1">
      <alignment horizontal="center" vertical="center" wrapText="1"/>
    </xf>
    <xf numFmtId="0" fontId="10" fillId="13" borderId="2" xfId="8" applyFont="1" applyFill="1" applyBorder="1" applyAlignment="1" applyProtection="1">
      <alignment horizontal="center" vertical="center" wrapText="1"/>
    </xf>
    <xf numFmtId="0" fontId="9" fillId="0" borderId="15" xfId="8" applyNumberFormat="1" applyFont="1" applyBorder="1" applyAlignment="1" applyProtection="1">
      <alignment horizontal="center" vertical="center"/>
      <protection locked="0"/>
    </xf>
    <xf numFmtId="0" fontId="9" fillId="14" borderId="83" xfId="8" applyFont="1" applyFill="1" applyBorder="1" applyAlignment="1" applyProtection="1">
      <alignment vertical="top" wrapText="1"/>
      <protection locked="0"/>
    </xf>
    <xf numFmtId="0" fontId="6" fillId="14" borderId="46" xfId="8" applyFont="1" applyFill="1" applyBorder="1" applyAlignment="1" applyProtection="1">
      <alignment vertical="top" wrapText="1"/>
      <protection locked="0"/>
    </xf>
    <xf numFmtId="0" fontId="6" fillId="14" borderId="84" xfId="8" applyFont="1" applyFill="1" applyBorder="1" applyAlignment="1" applyProtection="1">
      <alignment vertical="top" wrapText="1"/>
      <protection locked="0"/>
    </xf>
    <xf numFmtId="0" fontId="6" fillId="14" borderId="101" xfId="8" applyFont="1" applyFill="1" applyBorder="1" applyAlignment="1" applyProtection="1">
      <alignment vertical="top" wrapText="1"/>
      <protection locked="0"/>
    </xf>
    <xf numFmtId="0" fontId="6" fillId="14" borderId="0" xfId="8" applyFont="1" applyFill="1" applyBorder="1" applyAlignment="1" applyProtection="1">
      <alignment vertical="top" wrapText="1"/>
      <protection locked="0"/>
    </xf>
    <xf numFmtId="0" fontId="6" fillId="14" borderId="104" xfId="8" applyFont="1" applyFill="1" applyBorder="1" applyAlignment="1" applyProtection="1">
      <alignment vertical="top" wrapText="1"/>
      <protection locked="0"/>
    </xf>
    <xf numFmtId="0" fontId="6" fillId="14" borderId="102" xfId="8" applyFont="1" applyFill="1" applyBorder="1" applyAlignment="1" applyProtection="1">
      <alignment vertical="top" wrapText="1"/>
      <protection locked="0"/>
    </xf>
    <xf numFmtId="0" fontId="6" fillId="14" borderId="110" xfId="8" applyFont="1" applyFill="1" applyBorder="1" applyAlignment="1" applyProtection="1">
      <alignment vertical="top" wrapText="1"/>
      <protection locked="0"/>
    </xf>
    <xf numFmtId="0" fontId="6" fillId="14" borderId="105" xfId="8" applyFont="1" applyFill="1" applyBorder="1" applyAlignment="1" applyProtection="1">
      <alignment vertical="top" wrapText="1"/>
      <protection locked="0"/>
    </xf>
    <xf numFmtId="0" fontId="3" fillId="0" borderId="25" xfId="11" applyBorder="1" applyAlignment="1" applyProtection="1">
      <alignment horizontal="center" vertical="center"/>
      <protection locked="0"/>
    </xf>
    <xf numFmtId="0" fontId="37" fillId="0" borderId="15" xfId="8" applyFont="1" applyBorder="1" applyAlignment="1" applyProtection="1">
      <alignment horizontal="center" vertical="center"/>
      <protection locked="0"/>
    </xf>
    <xf numFmtId="0" fontId="9" fillId="0" borderId="25" xfId="8" applyFont="1" applyBorder="1" applyAlignment="1" applyProtection="1">
      <alignment horizontal="center" vertical="center"/>
      <protection locked="0"/>
    </xf>
    <xf numFmtId="0" fontId="9" fillId="0" borderId="2" xfId="8" applyFont="1" applyBorder="1" applyAlignment="1" applyProtection="1">
      <alignment horizontal="center" vertical="center"/>
      <protection locked="0"/>
    </xf>
    <xf numFmtId="0" fontId="37" fillId="0" borderId="25" xfId="8" applyFont="1" applyBorder="1" applyAlignment="1" applyProtection="1">
      <alignment horizontal="center" vertical="center"/>
      <protection locked="0"/>
    </xf>
    <xf numFmtId="0" fontId="37" fillId="0" borderId="2" xfId="8" applyFont="1" applyBorder="1" applyAlignment="1" applyProtection="1">
      <alignment horizontal="center" vertical="center"/>
      <protection locked="0"/>
    </xf>
    <xf numFmtId="0" fontId="12" fillId="0" borderId="25" xfId="8" applyFont="1" applyFill="1" applyBorder="1" applyAlignment="1" applyProtection="1">
      <alignment horizontal="center" vertical="center"/>
      <protection locked="0"/>
    </xf>
    <xf numFmtId="0" fontId="12" fillId="0" borderId="2" xfId="8" applyFont="1" applyFill="1" applyBorder="1" applyAlignment="1" applyProtection="1">
      <alignment horizontal="center" vertical="center"/>
      <protection locked="0"/>
    </xf>
    <xf numFmtId="0" fontId="6" fillId="2" borderId="25" xfId="8" applyFont="1" applyFill="1" applyBorder="1" applyAlignment="1" applyProtection="1">
      <alignment horizontal="center" vertical="center" wrapText="1"/>
    </xf>
    <xf numFmtId="0" fontId="6" fillId="2" borderId="2" xfId="8" applyFont="1" applyFill="1" applyBorder="1" applyAlignment="1" applyProtection="1">
      <alignment horizontal="center" vertical="center" wrapText="1"/>
    </xf>
    <xf numFmtId="0" fontId="14" fillId="0" borderId="25" xfId="8" applyFont="1" applyBorder="1" applyAlignment="1" applyProtection="1">
      <alignment horizontal="center" vertical="center" wrapText="1"/>
      <protection locked="0"/>
    </xf>
    <xf numFmtId="0" fontId="3" fillId="0" borderId="83" xfId="11" applyFont="1" applyBorder="1" applyAlignment="1" applyProtection="1">
      <alignment horizontal="center" vertical="center"/>
      <protection locked="0"/>
    </xf>
    <xf numFmtId="164" fontId="3" fillId="4" borderId="15" xfId="11" applyNumberFormat="1" applyFill="1" applyBorder="1" applyAlignment="1" applyProtection="1">
      <alignment horizontal="center" vertical="center"/>
    </xf>
    <xf numFmtId="9" fontId="3" fillId="11" borderId="15" xfId="11" applyNumberFormat="1" applyFill="1" applyBorder="1" applyAlignment="1" applyProtection="1">
      <alignment horizontal="center" vertical="center"/>
      <protection locked="0"/>
    </xf>
    <xf numFmtId="0" fontId="7" fillId="14" borderId="25" xfId="8" applyFont="1" applyFill="1" applyBorder="1" applyAlignment="1" applyProtection="1">
      <alignment horizontal="center" vertical="center" wrapText="1"/>
      <protection locked="0"/>
    </xf>
    <xf numFmtId="0" fontId="7" fillId="14" borderId="1" xfId="8" applyFont="1" applyFill="1" applyBorder="1" applyAlignment="1" applyProtection="1">
      <alignment horizontal="center" vertical="center" wrapText="1"/>
      <protection locked="0"/>
    </xf>
    <xf numFmtId="0" fontId="7" fillId="14" borderId="2" xfId="8" applyFont="1" applyFill="1" applyBorder="1" applyAlignment="1" applyProtection="1">
      <alignment horizontal="center" vertical="center" wrapText="1"/>
      <protection locked="0"/>
    </xf>
    <xf numFmtId="0" fontId="14" fillId="13" borderId="25" xfId="8" applyFont="1" applyFill="1" applyBorder="1" applyAlignment="1" applyProtection="1">
      <alignment horizontal="center" vertical="center" wrapText="1"/>
    </xf>
    <xf numFmtId="0" fontId="9" fillId="13" borderId="1" xfId="8" applyFont="1" applyFill="1" applyBorder="1" applyAlignment="1" applyProtection="1">
      <alignment horizontal="center" vertical="center" wrapText="1"/>
    </xf>
    <xf numFmtId="0" fontId="9" fillId="13" borderId="2" xfId="8" applyFont="1" applyFill="1" applyBorder="1" applyAlignment="1" applyProtection="1">
      <alignment horizontal="center" vertical="center" wrapText="1"/>
    </xf>
    <xf numFmtId="0" fontId="3" fillId="11" borderId="25" xfId="11" applyFill="1" applyBorder="1" applyAlignment="1" applyProtection="1">
      <alignment horizontal="center" vertical="center" wrapText="1"/>
    </xf>
    <xf numFmtId="0" fontId="3" fillId="11" borderId="2" xfId="11" applyFill="1" applyBorder="1" applyAlignment="1" applyProtection="1">
      <alignment horizontal="center" vertical="center" wrapText="1"/>
    </xf>
    <xf numFmtId="0" fontId="6" fillId="0" borderId="36" xfId="8" applyBorder="1" applyAlignment="1" applyProtection="1">
      <alignment horizontal="center" vertical="center"/>
    </xf>
    <xf numFmtId="0" fontId="6" fillId="0" borderId="33" xfId="8" applyBorder="1" applyAlignment="1" applyProtection="1">
      <alignment horizontal="center" vertical="center"/>
    </xf>
    <xf numFmtId="9" fontId="3" fillId="11" borderId="25" xfId="11" applyNumberFormat="1" applyFill="1" applyBorder="1" applyAlignment="1" applyProtection="1">
      <alignment horizontal="center" vertical="center"/>
      <protection locked="0"/>
    </xf>
    <xf numFmtId="9" fontId="3" fillId="11" borderId="2" xfId="11" applyNumberFormat="1" applyFill="1" applyBorder="1" applyAlignment="1" applyProtection="1">
      <alignment horizontal="center" vertical="center"/>
      <protection locked="0"/>
    </xf>
    <xf numFmtId="0" fontId="38" fillId="0" borderId="83" xfId="11" applyFont="1" applyBorder="1" applyAlignment="1" applyProtection="1">
      <alignment horizontal="center" vertical="center" wrapText="1"/>
      <protection locked="0"/>
    </xf>
    <xf numFmtId="0" fontId="3" fillId="0" borderId="46" xfId="11" applyBorder="1" applyAlignment="1" applyProtection="1">
      <alignment horizontal="center" vertical="center" wrapText="1"/>
      <protection locked="0"/>
    </xf>
    <xf numFmtId="0" fontId="3" fillId="0" borderId="84" xfId="11" applyBorder="1" applyAlignment="1" applyProtection="1">
      <alignment horizontal="center" vertical="center" wrapText="1"/>
      <protection locked="0"/>
    </xf>
    <xf numFmtId="0" fontId="3" fillId="0" borderId="102" xfId="11" applyBorder="1" applyAlignment="1" applyProtection="1">
      <alignment horizontal="center" vertical="center" wrapText="1"/>
      <protection locked="0"/>
    </xf>
    <xf numFmtId="0" fontId="3" fillId="0" borderId="110" xfId="11" applyBorder="1" applyAlignment="1" applyProtection="1">
      <alignment horizontal="center" vertical="center" wrapText="1"/>
      <protection locked="0"/>
    </xf>
    <xf numFmtId="0" fontId="3" fillId="0" borderId="105" xfId="11" applyBorder="1" applyAlignment="1" applyProtection="1">
      <alignment horizontal="center" vertical="center" wrapText="1"/>
      <protection locked="0"/>
    </xf>
    <xf numFmtId="44" fontId="3" fillId="4" borderId="83" xfId="10" applyFont="1" applyFill="1" applyBorder="1" applyAlignment="1" applyProtection="1">
      <alignment horizontal="center" vertical="center"/>
      <protection locked="0"/>
    </xf>
    <xf numFmtId="44" fontId="3" fillId="4" borderId="84" xfId="10" applyFont="1" applyFill="1" applyBorder="1" applyAlignment="1" applyProtection="1">
      <alignment horizontal="center" vertical="center"/>
      <protection locked="0"/>
    </xf>
    <xf numFmtId="44" fontId="3" fillId="4" borderId="102" xfId="10" applyFont="1" applyFill="1" applyBorder="1" applyAlignment="1" applyProtection="1">
      <alignment horizontal="center" vertical="center"/>
      <protection locked="0"/>
    </xf>
    <xf numFmtId="44" fontId="3" fillId="4" borderId="105" xfId="10" applyFont="1" applyFill="1" applyBorder="1" applyAlignment="1" applyProtection="1">
      <alignment horizontal="center" vertical="center"/>
      <protection locked="0"/>
    </xf>
    <xf numFmtId="44" fontId="3" fillId="4" borderId="25" xfId="10" applyFont="1" applyFill="1" applyBorder="1" applyAlignment="1" applyProtection="1">
      <alignment horizontal="center" vertical="center"/>
    </xf>
    <xf numFmtId="44" fontId="3" fillId="4" borderId="2" xfId="10" applyFont="1" applyFill="1" applyBorder="1" applyAlignment="1" applyProtection="1">
      <alignment horizontal="center" vertical="center"/>
    </xf>
    <xf numFmtId="0" fontId="46" fillId="0" borderId="1" xfId="11" applyFont="1" applyBorder="1" applyAlignment="1" applyProtection="1">
      <alignment horizontal="center" vertical="center"/>
      <protection locked="0"/>
    </xf>
    <xf numFmtId="0" fontId="46" fillId="0" borderId="2" xfId="11" applyFont="1" applyBorder="1" applyAlignment="1" applyProtection="1">
      <alignment horizontal="center" vertical="center"/>
      <protection locked="0"/>
    </xf>
    <xf numFmtId="0" fontId="9" fillId="0" borderId="46" xfId="8" applyFont="1" applyBorder="1" applyAlignment="1" applyProtection="1">
      <alignment vertical="top" wrapText="1"/>
      <protection locked="0"/>
    </xf>
    <xf numFmtId="0" fontId="9" fillId="0" borderId="84" xfId="8" applyFont="1" applyBorder="1" applyAlignment="1" applyProtection="1">
      <alignment vertical="top" wrapText="1"/>
      <protection locked="0"/>
    </xf>
    <xf numFmtId="0" fontId="9" fillId="0" borderId="101" xfId="8" applyFont="1" applyBorder="1" applyAlignment="1" applyProtection="1">
      <alignment vertical="top" wrapText="1"/>
      <protection locked="0"/>
    </xf>
    <xf numFmtId="0" fontId="9" fillId="0" borderId="0" xfId="8" applyFont="1" applyBorder="1" applyAlignment="1" applyProtection="1">
      <alignment vertical="top" wrapText="1"/>
      <protection locked="0"/>
    </xf>
    <xf numFmtId="0" fontId="9" fillId="0" borderId="104" xfId="8" applyFont="1" applyBorder="1" applyAlignment="1" applyProtection="1">
      <alignment vertical="top" wrapText="1"/>
      <protection locked="0"/>
    </xf>
    <xf numFmtId="0" fontId="9" fillId="0" borderId="102" xfId="8" applyFont="1" applyBorder="1" applyAlignment="1" applyProtection="1">
      <alignment vertical="top" wrapText="1"/>
      <protection locked="0"/>
    </xf>
    <xf numFmtId="0" fontId="9" fillId="0" borderId="110" xfId="8" applyFont="1" applyBorder="1" applyAlignment="1" applyProtection="1">
      <alignment vertical="top" wrapText="1"/>
      <protection locked="0"/>
    </xf>
    <xf numFmtId="0" fontId="9" fillId="0" borderId="105" xfId="8" applyFont="1" applyBorder="1" applyAlignment="1" applyProtection="1">
      <alignment vertical="top" wrapText="1"/>
      <protection locked="0"/>
    </xf>
    <xf numFmtId="0" fontId="16" fillId="0" borderId="25" xfId="8" applyFont="1" applyBorder="1" applyAlignment="1" applyProtection="1">
      <alignment horizontal="center" vertical="center" wrapText="1"/>
      <protection locked="0"/>
    </xf>
    <xf numFmtId="0" fontId="10" fillId="12" borderId="25" xfId="8" applyFont="1" applyFill="1" applyBorder="1" applyAlignment="1" applyProtection="1">
      <alignment horizontal="center" vertical="center" wrapText="1"/>
      <protection locked="0"/>
    </xf>
    <xf numFmtId="0" fontId="10" fillId="12" borderId="1" xfId="8" applyFont="1" applyFill="1" applyBorder="1" applyAlignment="1" applyProtection="1">
      <alignment horizontal="center" vertical="center" wrapText="1"/>
      <protection locked="0"/>
    </xf>
    <xf numFmtId="0" fontId="10" fillId="12" borderId="2" xfId="8" applyFont="1" applyFill="1" applyBorder="1" applyAlignment="1" applyProtection="1">
      <alignment horizontal="center" vertical="center" wrapText="1"/>
      <protection locked="0"/>
    </xf>
    <xf numFmtId="44" fontId="3" fillId="4" borderId="15" xfId="11" applyNumberFormat="1" applyFill="1" applyBorder="1" applyAlignment="1" applyProtection="1">
      <alignment horizontal="center" vertical="center"/>
    </xf>
    <xf numFmtId="0" fontId="3" fillId="0" borderId="25" xfId="11" applyFont="1" applyFill="1" applyBorder="1" applyAlignment="1" applyProtection="1">
      <alignment horizontal="left" vertical="center"/>
      <protection locked="0"/>
    </xf>
    <xf numFmtId="0" fontId="3" fillId="0" borderId="1" xfId="11" applyFill="1" applyBorder="1" applyAlignment="1" applyProtection="1">
      <alignment horizontal="left" vertical="center"/>
      <protection locked="0"/>
    </xf>
    <xf numFmtId="0" fontId="3" fillId="0" borderId="2" xfId="11" applyFill="1" applyBorder="1" applyAlignment="1" applyProtection="1">
      <alignment horizontal="left" vertical="center"/>
      <protection locked="0"/>
    </xf>
    <xf numFmtId="0" fontId="3" fillId="0" borderId="25" xfId="11" applyFill="1" applyBorder="1" applyAlignment="1" applyProtection="1">
      <alignment horizontal="center" vertical="center"/>
      <protection locked="0"/>
    </xf>
    <xf numFmtId="0" fontId="3" fillId="0" borderId="2" xfId="11" applyFill="1" applyBorder="1" applyAlignment="1" applyProtection="1">
      <alignment horizontal="center" vertical="center"/>
      <protection locked="0"/>
    </xf>
    <xf numFmtId="16" fontId="9" fillId="0" borderId="15" xfId="8" applyNumberFormat="1" applyFont="1" applyBorder="1" applyAlignment="1" applyProtection="1">
      <alignment horizontal="center" vertical="center" wrapText="1"/>
      <protection locked="0"/>
    </xf>
    <xf numFmtId="49" fontId="9" fillId="0" borderId="15" xfId="8" applyNumberFormat="1" applyFont="1" applyFill="1" applyBorder="1" applyAlignment="1" applyProtection="1">
      <alignment horizontal="center" vertical="center"/>
      <protection locked="0"/>
    </xf>
    <xf numFmtId="0" fontId="9" fillId="0" borderId="15" xfId="8" applyNumberFormat="1" applyFont="1" applyFill="1" applyBorder="1" applyAlignment="1" applyProtection="1">
      <alignment horizontal="center" vertical="center"/>
      <protection locked="0"/>
    </xf>
    <xf numFmtId="0" fontId="7" fillId="0" borderId="25" xfId="8" applyFont="1" applyFill="1" applyBorder="1" applyAlignment="1" applyProtection="1">
      <alignment horizontal="center" vertical="center" wrapText="1"/>
      <protection locked="0"/>
    </xf>
    <xf numFmtId="0" fontId="6" fillId="0" borderId="1" xfId="8" applyFont="1" applyFill="1" applyBorder="1" applyAlignment="1" applyProtection="1">
      <alignment horizontal="center" vertical="center" wrapText="1"/>
      <protection locked="0"/>
    </xf>
    <xf numFmtId="0" fontId="6" fillId="0" borderId="2" xfId="8" applyFont="1" applyFill="1" applyBorder="1" applyAlignment="1" applyProtection="1">
      <alignment horizontal="center" vertical="center" wrapText="1"/>
      <protection locked="0"/>
    </xf>
    <xf numFmtId="0" fontId="40" fillId="0" borderId="25" xfId="8" applyFont="1" applyFill="1" applyBorder="1" applyAlignment="1" applyProtection="1">
      <alignment horizontal="left" vertical="center" wrapText="1"/>
      <protection locked="0"/>
    </xf>
    <xf numFmtId="0" fontId="40" fillId="0" borderId="1" xfId="8" applyFont="1" applyFill="1" applyBorder="1" applyAlignment="1" applyProtection="1">
      <alignment horizontal="left" vertical="center" wrapText="1"/>
      <protection locked="0"/>
    </xf>
    <xf numFmtId="0" fontId="40" fillId="0" borderId="2" xfId="8" applyFont="1" applyFill="1" applyBorder="1" applyAlignment="1" applyProtection="1">
      <alignment horizontal="left" vertical="center" wrapText="1"/>
      <protection locked="0"/>
    </xf>
    <xf numFmtId="0" fontId="6" fillId="0" borderId="83" xfId="8" applyFont="1" applyBorder="1" applyAlignment="1" applyProtection="1">
      <alignment wrapText="1"/>
      <protection locked="0"/>
    </xf>
    <xf numFmtId="0" fontId="6" fillId="0" borderId="46" xfId="8" applyFont="1" applyBorder="1" applyAlignment="1" applyProtection="1">
      <alignment wrapText="1"/>
      <protection locked="0"/>
    </xf>
    <xf numFmtId="0" fontId="6" fillId="0" borderId="84" xfId="8" applyFont="1" applyBorder="1" applyAlignment="1" applyProtection="1">
      <alignment wrapText="1"/>
      <protection locked="0"/>
    </xf>
    <xf numFmtId="0" fontId="6" fillId="0" borderId="101" xfId="8" applyFont="1" applyBorder="1" applyAlignment="1" applyProtection="1">
      <alignment wrapText="1"/>
      <protection locked="0"/>
    </xf>
    <xf numFmtId="0" fontId="6" fillId="0" borderId="0" xfId="8" applyFont="1" applyBorder="1" applyAlignment="1" applyProtection="1">
      <alignment wrapText="1"/>
      <protection locked="0"/>
    </xf>
    <xf numFmtId="0" fontId="6" fillId="0" borderId="104" xfId="8" applyFont="1" applyBorder="1" applyAlignment="1" applyProtection="1">
      <alignment wrapText="1"/>
      <protection locked="0"/>
    </xf>
    <xf numFmtId="0" fontId="6" fillId="0" borderId="102" xfId="8" applyFont="1" applyBorder="1" applyAlignment="1" applyProtection="1">
      <alignment wrapText="1"/>
      <protection locked="0"/>
    </xf>
    <xf numFmtId="0" fontId="6" fillId="0" borderId="110" xfId="8" applyFont="1" applyBorder="1" applyAlignment="1" applyProtection="1">
      <alignment wrapText="1"/>
      <protection locked="0"/>
    </xf>
    <xf numFmtId="0" fontId="6" fillId="0" borderId="105" xfId="8" applyFont="1" applyBorder="1" applyAlignment="1" applyProtection="1">
      <alignment wrapText="1"/>
      <protection locked="0"/>
    </xf>
    <xf numFmtId="0" fontId="3" fillId="11" borderId="15" xfId="11" applyFont="1" applyFill="1" applyBorder="1" applyAlignment="1" applyProtection="1">
      <alignment horizontal="center" vertical="center"/>
      <protection locked="0"/>
    </xf>
    <xf numFmtId="0" fontId="15" fillId="0" borderId="83" xfId="8" applyFont="1" applyBorder="1" applyAlignment="1" applyProtection="1">
      <alignment vertical="center" wrapText="1"/>
      <protection locked="0"/>
    </xf>
    <xf numFmtId="0" fontId="0" fillId="0" borderId="46" xfId="0" applyBorder="1" applyAlignment="1">
      <alignment vertical="center" wrapText="1"/>
    </xf>
    <xf numFmtId="0" fontId="0" fillId="0" borderId="84" xfId="0" applyBorder="1" applyAlignment="1">
      <alignment vertical="center" wrapText="1"/>
    </xf>
    <xf numFmtId="0" fontId="0" fillId="0" borderId="101" xfId="0" applyBorder="1" applyAlignment="1">
      <alignment vertical="center" wrapText="1"/>
    </xf>
    <xf numFmtId="0" fontId="0" fillId="0" borderId="0" xfId="0" applyAlignment="1">
      <alignment vertical="center" wrapText="1"/>
    </xf>
    <xf numFmtId="0" fontId="0" fillId="0" borderId="104" xfId="0" applyBorder="1" applyAlignment="1">
      <alignment vertical="center" wrapText="1"/>
    </xf>
    <xf numFmtId="0" fontId="0" fillId="0" borderId="102" xfId="0" applyBorder="1" applyAlignment="1">
      <alignment vertical="center" wrapText="1"/>
    </xf>
    <xf numFmtId="0" fontId="0" fillId="0" borderId="110" xfId="0" applyBorder="1" applyAlignment="1">
      <alignment vertical="center" wrapText="1"/>
    </xf>
    <xf numFmtId="0" fontId="0" fillId="0" borderId="105" xfId="0" applyBorder="1" applyAlignment="1">
      <alignment vertical="center" wrapText="1"/>
    </xf>
    <xf numFmtId="0" fontId="6" fillId="0" borderId="1" xfId="8" applyFont="1" applyBorder="1" applyAlignment="1" applyProtection="1">
      <alignment horizontal="center" vertical="center" wrapText="1"/>
      <protection locked="0"/>
    </xf>
    <xf numFmtId="0" fontId="6" fillId="0" borderId="2" xfId="8" applyFont="1" applyBorder="1" applyAlignment="1" applyProtection="1">
      <alignment horizontal="center" vertical="center" wrapText="1"/>
      <protection locked="0"/>
    </xf>
    <xf numFmtId="0" fontId="10" fillId="12" borderId="83" xfId="8" applyFont="1" applyFill="1" applyBorder="1" applyAlignment="1" applyProtection="1">
      <alignment horizontal="center" vertical="center" wrapText="1"/>
      <protection locked="0"/>
    </xf>
    <xf numFmtId="0" fontId="10" fillId="12" borderId="46" xfId="8" applyFont="1" applyFill="1" applyBorder="1" applyAlignment="1" applyProtection="1">
      <alignment horizontal="center" vertical="center" wrapText="1"/>
      <protection locked="0"/>
    </xf>
    <xf numFmtId="0" fontId="10" fillId="12" borderId="84" xfId="8" applyFont="1" applyFill="1" applyBorder="1" applyAlignment="1" applyProtection="1">
      <alignment horizontal="center" vertical="center" wrapText="1"/>
      <protection locked="0"/>
    </xf>
    <xf numFmtId="0" fontId="10" fillId="12" borderId="102" xfId="8" applyFont="1" applyFill="1" applyBorder="1" applyAlignment="1" applyProtection="1">
      <alignment horizontal="center" vertical="center" wrapText="1"/>
      <protection locked="0"/>
    </xf>
    <xf numFmtId="0" fontId="10" fillId="12" borderId="110" xfId="8" applyFont="1" applyFill="1" applyBorder="1" applyAlignment="1" applyProtection="1">
      <alignment horizontal="center" vertical="center" wrapText="1"/>
      <protection locked="0"/>
    </xf>
    <xf numFmtId="0" fontId="10" fillId="12" borderId="105" xfId="8" applyFont="1" applyFill="1" applyBorder="1" applyAlignment="1" applyProtection="1">
      <alignment horizontal="center" vertical="center" wrapText="1"/>
      <protection locked="0"/>
    </xf>
    <xf numFmtId="0" fontId="10" fillId="2" borderId="25" xfId="8" applyFont="1" applyFill="1" applyBorder="1" applyAlignment="1" applyProtection="1">
      <alignment horizontal="center" vertical="center" wrapText="1"/>
    </xf>
    <xf numFmtId="0" fontId="10" fillId="2" borderId="1" xfId="8" applyFont="1" applyFill="1" applyBorder="1" applyAlignment="1" applyProtection="1">
      <alignment horizontal="center" vertical="center" wrapText="1"/>
    </xf>
    <xf numFmtId="0" fontId="10" fillId="2" borderId="2" xfId="8" applyFont="1" applyFill="1" applyBorder="1" applyAlignment="1" applyProtection="1">
      <alignment horizontal="center" vertical="center" wrapText="1"/>
    </xf>
    <xf numFmtId="0" fontId="10" fillId="2" borderId="83" xfId="8" applyFont="1" applyFill="1" applyBorder="1" applyAlignment="1" applyProtection="1">
      <alignment horizontal="center" vertical="center" wrapText="1"/>
    </xf>
    <xf numFmtId="0" fontId="10" fillId="2" borderId="46" xfId="8" applyFont="1" applyFill="1" applyBorder="1" applyAlignment="1" applyProtection="1">
      <alignment horizontal="center" vertical="center" wrapText="1"/>
    </xf>
    <xf numFmtId="0" fontId="10" fillId="2" borderId="84" xfId="8" applyFont="1" applyFill="1" applyBorder="1" applyAlignment="1" applyProtection="1">
      <alignment horizontal="center" vertical="center" wrapText="1"/>
    </xf>
    <xf numFmtId="0" fontId="10" fillId="2" borderId="102" xfId="8" applyFont="1" applyFill="1" applyBorder="1" applyAlignment="1" applyProtection="1">
      <alignment horizontal="center" vertical="center" wrapText="1"/>
    </xf>
    <xf numFmtId="0" fontId="10" fillId="2" borderId="110" xfId="8" applyFont="1" applyFill="1" applyBorder="1" applyAlignment="1" applyProtection="1">
      <alignment horizontal="center" vertical="center" wrapText="1"/>
    </xf>
    <xf numFmtId="0" fontId="10" fillId="2" borderId="105" xfId="8" applyFont="1" applyFill="1" applyBorder="1" applyAlignment="1" applyProtection="1">
      <alignment horizontal="center" vertical="center" wrapText="1"/>
    </xf>
    <xf numFmtId="0" fontId="15" fillId="0" borderId="83" xfId="8" applyFont="1" applyBorder="1" applyAlignment="1" applyProtection="1">
      <alignment vertical="top" wrapText="1"/>
      <protection locked="0"/>
    </xf>
    <xf numFmtId="0" fontId="0" fillId="0" borderId="46" xfId="0" applyBorder="1" applyAlignment="1">
      <alignment vertical="top" wrapText="1"/>
    </xf>
    <xf numFmtId="0" fontId="0" fillId="0" borderId="84" xfId="0" applyBorder="1" applyAlignment="1">
      <alignment vertical="top" wrapText="1"/>
    </xf>
    <xf numFmtId="0" fontId="0" fillId="0" borderId="101" xfId="0" applyBorder="1" applyAlignment="1">
      <alignment vertical="top" wrapText="1"/>
    </xf>
    <xf numFmtId="0" fontId="0" fillId="0" borderId="0" xfId="0" applyAlignment="1">
      <alignment vertical="top" wrapText="1"/>
    </xf>
    <xf numFmtId="0" fontId="0" fillId="0" borderId="104" xfId="0" applyBorder="1" applyAlignment="1">
      <alignment vertical="top" wrapText="1"/>
    </xf>
    <xf numFmtId="0" fontId="0" fillId="0" borderId="102" xfId="0" applyBorder="1" applyAlignment="1">
      <alignment vertical="top" wrapText="1"/>
    </xf>
    <xf numFmtId="0" fontId="0" fillId="0" borderId="110" xfId="0" applyBorder="1" applyAlignment="1">
      <alignment vertical="top" wrapText="1"/>
    </xf>
    <xf numFmtId="0" fontId="0" fillId="0" borderId="105" xfId="0" applyBorder="1" applyAlignment="1">
      <alignment vertical="top" wrapText="1"/>
    </xf>
    <xf numFmtId="0" fontId="14" fillId="2" borderId="25" xfId="8" applyFont="1" applyFill="1" applyBorder="1" applyAlignment="1" applyProtection="1">
      <alignment horizontal="center" vertical="center" wrapText="1"/>
    </xf>
    <xf numFmtId="0" fontId="14" fillId="2" borderId="2" xfId="8" applyFont="1" applyFill="1" applyBorder="1" applyAlignment="1" applyProtection="1">
      <alignment horizontal="center" vertical="center" wrapText="1"/>
    </xf>
    <xf numFmtId="0" fontId="7" fillId="0" borderId="25" xfId="13" applyFont="1" applyBorder="1" applyAlignment="1" applyProtection="1">
      <alignment horizontal="center" vertical="top" wrapText="1"/>
      <protection locked="0"/>
    </xf>
    <xf numFmtId="0" fontId="7" fillId="0" borderId="1" xfId="13" applyFont="1" applyBorder="1" applyAlignment="1" applyProtection="1">
      <alignment horizontal="center" vertical="top" wrapText="1"/>
      <protection locked="0"/>
    </xf>
    <xf numFmtId="0" fontId="7" fillId="0" borderId="2" xfId="13" applyFont="1" applyBorder="1" applyAlignment="1" applyProtection="1">
      <alignment horizontal="center" vertical="top" wrapText="1"/>
      <protection locked="0"/>
    </xf>
    <xf numFmtId="0" fontId="3" fillId="0" borderId="25" xfId="11" applyFont="1" applyBorder="1" applyAlignment="1" applyProtection="1">
      <alignment vertical="center"/>
      <protection locked="0"/>
    </xf>
    <xf numFmtId="0" fontId="3" fillId="0" borderId="1" xfId="11" applyBorder="1" applyAlignment="1" applyProtection="1">
      <alignment vertical="center"/>
      <protection locked="0"/>
    </xf>
    <xf numFmtId="0" fontId="3" fillId="0" borderId="2" xfId="11" applyBorder="1" applyAlignment="1" applyProtection="1">
      <alignment vertical="center"/>
      <protection locked="0"/>
    </xf>
    <xf numFmtId="0" fontId="3" fillId="2" borderId="25" xfId="11" applyFill="1" applyBorder="1" applyAlignment="1" applyProtection="1">
      <alignment horizontal="left" vertical="center"/>
      <protection locked="0"/>
    </xf>
    <xf numFmtId="0" fontId="3" fillId="2" borderId="2" xfId="11" applyFill="1" applyBorder="1" applyAlignment="1" applyProtection="1">
      <alignment horizontal="left" vertical="center"/>
      <protection locked="0"/>
    </xf>
    <xf numFmtId="0" fontId="3" fillId="11" borderId="15" xfId="11" applyFill="1" applyBorder="1" applyAlignment="1" applyProtection="1">
      <alignment horizontal="left" vertical="center"/>
      <protection locked="0"/>
    </xf>
    <xf numFmtId="44" fontId="3" fillId="4" borderId="15" xfId="10" applyFont="1" applyFill="1" applyBorder="1" applyAlignment="1" applyProtection="1">
      <alignment horizontal="left" vertical="center"/>
      <protection locked="0"/>
    </xf>
    <xf numFmtId="0" fontId="3" fillId="11" borderId="25" xfId="11" applyFill="1" applyBorder="1" applyAlignment="1" applyProtection="1">
      <alignment horizontal="left" vertical="center"/>
      <protection locked="0"/>
    </xf>
    <xf numFmtId="0" fontId="3" fillId="11" borderId="2" xfId="11" applyFill="1" applyBorder="1" applyAlignment="1" applyProtection="1">
      <alignment horizontal="left" vertical="center"/>
      <protection locked="0"/>
    </xf>
    <xf numFmtId="167" fontId="3" fillId="2" borderId="25" xfId="11" applyNumberFormat="1" applyFont="1" applyFill="1" applyBorder="1" applyAlignment="1" applyProtection="1">
      <alignment horizontal="left" vertical="center"/>
      <protection locked="0"/>
    </xf>
    <xf numFmtId="167" fontId="3" fillId="2" borderId="2" xfId="11" applyNumberFormat="1" applyFill="1" applyBorder="1" applyAlignment="1" applyProtection="1">
      <alignment horizontal="left" vertical="center"/>
      <protection locked="0"/>
    </xf>
    <xf numFmtId="167" fontId="3" fillId="2" borderId="25" xfId="11" applyNumberFormat="1" applyFill="1" applyBorder="1" applyAlignment="1" applyProtection="1">
      <alignment horizontal="left" vertical="center"/>
      <protection locked="0"/>
    </xf>
    <xf numFmtId="0" fontId="0" fillId="0" borderId="2" xfId="0" applyBorder="1" applyAlignment="1">
      <alignment horizontal="left" vertical="center"/>
    </xf>
    <xf numFmtId="0" fontId="41" fillId="0" borderId="83" xfId="8" applyFont="1" applyBorder="1" applyAlignment="1" applyProtection="1">
      <alignment vertical="top" wrapText="1"/>
      <protection locked="0"/>
    </xf>
    <xf numFmtId="0" fontId="41" fillId="0" borderId="46" xfId="8" applyFont="1" applyBorder="1" applyAlignment="1" applyProtection="1">
      <alignment vertical="top" wrapText="1"/>
      <protection locked="0"/>
    </xf>
    <xf numFmtId="0" fontId="41" fillId="0" borderId="84" xfId="8" applyFont="1" applyBorder="1" applyAlignment="1" applyProtection="1">
      <alignment vertical="top" wrapText="1"/>
      <protection locked="0"/>
    </xf>
    <xf numFmtId="0" fontId="41" fillId="0" borderId="101" xfId="8" applyFont="1" applyBorder="1" applyAlignment="1" applyProtection="1">
      <alignment vertical="top" wrapText="1"/>
      <protection locked="0"/>
    </xf>
    <xf numFmtId="0" fontId="41" fillId="0" borderId="0" xfId="8" applyFont="1" applyBorder="1" applyAlignment="1" applyProtection="1">
      <alignment vertical="top" wrapText="1"/>
      <protection locked="0"/>
    </xf>
    <xf numFmtId="0" fontId="41" fillId="0" borderId="104" xfId="8" applyFont="1" applyBorder="1" applyAlignment="1" applyProtection="1">
      <alignment vertical="top" wrapText="1"/>
      <protection locked="0"/>
    </xf>
    <xf numFmtId="0" fontId="41" fillId="0" borderId="102" xfId="8" applyFont="1" applyBorder="1" applyAlignment="1" applyProtection="1">
      <alignment vertical="top" wrapText="1"/>
      <protection locked="0"/>
    </xf>
    <xf numFmtId="0" fontId="41" fillId="0" borderId="110" xfId="8" applyFont="1" applyBorder="1" applyAlignment="1" applyProtection="1">
      <alignment vertical="top" wrapText="1"/>
      <protection locked="0"/>
    </xf>
    <xf numFmtId="0" fontId="41" fillId="0" borderId="105" xfId="8" applyFont="1" applyBorder="1" applyAlignment="1" applyProtection="1">
      <alignment vertical="top" wrapText="1"/>
      <protection locked="0"/>
    </xf>
    <xf numFmtId="44" fontId="3" fillId="2" borderId="25" xfId="10" applyFont="1" applyFill="1" applyBorder="1" applyAlignment="1" applyProtection="1">
      <alignment horizontal="left" vertical="center"/>
      <protection locked="0"/>
    </xf>
    <xf numFmtId="44" fontId="3" fillId="2" borderId="2" xfId="10" applyFont="1" applyFill="1" applyBorder="1" applyAlignment="1" applyProtection="1">
      <alignment horizontal="left" vertical="center"/>
      <protection locked="0"/>
    </xf>
    <xf numFmtId="0" fontId="6" fillId="0" borderId="25" xfId="8" applyBorder="1" applyAlignment="1" applyProtection="1">
      <alignment horizontal="center" vertical="center"/>
    </xf>
    <xf numFmtId="0" fontId="6" fillId="0" borderId="2" xfId="8" applyBorder="1" applyAlignment="1" applyProtection="1">
      <alignment horizontal="center" vertical="center"/>
    </xf>
    <xf numFmtId="9" fontId="9" fillId="0" borderId="25" xfId="8" applyNumberFormat="1" applyFont="1" applyBorder="1" applyAlignment="1" applyProtection="1">
      <alignment horizontal="center" vertical="center"/>
      <protection locked="0"/>
    </xf>
    <xf numFmtId="9" fontId="9" fillId="0" borderId="2" xfId="8" applyNumberFormat="1" applyFont="1" applyBorder="1" applyAlignment="1" applyProtection="1">
      <alignment horizontal="center" vertical="center"/>
      <protection locked="0"/>
    </xf>
    <xf numFmtId="0" fontId="6" fillId="0" borderId="83" xfId="8" applyFont="1" applyBorder="1" applyAlignment="1" applyProtection="1">
      <alignment vertical="center" wrapText="1"/>
      <protection locked="0"/>
    </xf>
    <xf numFmtId="0" fontId="6" fillId="0" borderId="46" xfId="8" applyFont="1" applyBorder="1" applyAlignment="1" applyProtection="1">
      <alignment vertical="center" wrapText="1"/>
      <protection locked="0"/>
    </xf>
    <xf numFmtId="0" fontId="6" fillId="0" borderId="84" xfId="8" applyFont="1" applyBorder="1" applyAlignment="1" applyProtection="1">
      <alignment vertical="center" wrapText="1"/>
      <protection locked="0"/>
    </xf>
    <xf numFmtId="0" fontId="6" fillId="0" borderId="101" xfId="8" applyFont="1" applyBorder="1" applyAlignment="1" applyProtection="1">
      <alignment vertical="center" wrapText="1"/>
      <protection locked="0"/>
    </xf>
    <xf numFmtId="0" fontId="6" fillId="0" borderId="0" xfId="8" applyFont="1" applyBorder="1" applyAlignment="1" applyProtection="1">
      <alignment vertical="center" wrapText="1"/>
      <protection locked="0"/>
    </xf>
    <xf numFmtId="0" fontId="6" fillId="0" borderId="104" xfId="8" applyFont="1" applyBorder="1" applyAlignment="1" applyProtection="1">
      <alignment vertical="center" wrapText="1"/>
      <protection locked="0"/>
    </xf>
    <xf numFmtId="0" fontId="6" fillId="0" borderId="102" xfId="8" applyFont="1" applyBorder="1" applyAlignment="1" applyProtection="1">
      <alignment vertical="center" wrapText="1"/>
      <protection locked="0"/>
    </xf>
    <xf numFmtId="0" fontId="6" fillId="0" borderId="110" xfId="8" applyFont="1" applyBorder="1" applyAlignment="1" applyProtection="1">
      <alignment vertical="center" wrapText="1"/>
      <protection locked="0"/>
    </xf>
    <xf numFmtId="0" fontId="6" fillId="0" borderId="105" xfId="8" applyFont="1" applyBorder="1" applyAlignment="1" applyProtection="1">
      <alignment vertical="center" wrapText="1"/>
      <protection locked="0"/>
    </xf>
    <xf numFmtId="0" fontId="3" fillId="0" borderId="25" xfId="11" applyBorder="1" applyAlignment="1" applyProtection="1">
      <alignment vertical="center"/>
      <protection locked="0"/>
    </xf>
    <xf numFmtId="0" fontId="6" fillId="2" borderId="15" xfId="8" applyFill="1" applyBorder="1" applyAlignment="1">
      <alignment horizontal="center" vertical="center"/>
    </xf>
    <xf numFmtId="0" fontId="9" fillId="0" borderId="25" xfId="8" applyFont="1" applyBorder="1" applyAlignment="1" applyProtection="1">
      <alignment horizontal="left" vertical="center" wrapText="1"/>
      <protection locked="0"/>
    </xf>
    <xf numFmtId="0" fontId="9" fillId="0" borderId="1" xfId="8" applyFont="1" applyBorder="1" applyAlignment="1" applyProtection="1">
      <alignment horizontal="left" vertical="center" wrapText="1"/>
      <protection locked="0"/>
    </xf>
    <xf numFmtId="0" fontId="9" fillId="0" borderId="2" xfId="8" applyFont="1" applyBorder="1" applyAlignment="1" applyProtection="1">
      <alignment horizontal="left" vertical="center" wrapText="1"/>
      <protection locked="0"/>
    </xf>
    <xf numFmtId="0" fontId="6" fillId="2" borderId="25" xfId="8" applyFill="1" applyBorder="1" applyAlignment="1">
      <alignment horizontal="center" vertical="center"/>
    </xf>
    <xf numFmtId="0" fontId="6" fillId="2" borderId="2" xfId="8" applyFill="1" applyBorder="1" applyAlignment="1">
      <alignment horizontal="center" vertical="center"/>
    </xf>
    <xf numFmtId="0" fontId="6" fillId="2" borderId="15" xfId="8" applyFill="1" applyBorder="1" applyAlignment="1">
      <alignment horizontal="center" vertical="center" wrapText="1"/>
    </xf>
    <xf numFmtId="0" fontId="6" fillId="3" borderId="25" xfId="8" applyFill="1" applyBorder="1" applyAlignment="1">
      <alignment horizontal="center" vertical="center"/>
    </xf>
    <xf numFmtId="0" fontId="6" fillId="3" borderId="1" xfId="8" applyFill="1" applyBorder="1" applyAlignment="1">
      <alignment horizontal="center" vertical="center"/>
    </xf>
    <xf numFmtId="0" fontId="6" fillId="3" borderId="2" xfId="8" applyFill="1" applyBorder="1" applyAlignment="1">
      <alignment horizontal="center" vertical="center"/>
    </xf>
    <xf numFmtId="0" fontId="6" fillId="0" borderId="83" xfId="8" applyBorder="1" applyAlignment="1">
      <alignment horizontal="center" vertical="center"/>
    </xf>
    <xf numFmtId="0" fontId="6" fillId="0" borderId="84" xfId="8" applyBorder="1" applyAlignment="1">
      <alignment horizontal="center" vertical="center"/>
    </xf>
    <xf numFmtId="0" fontId="6" fillId="0" borderId="41" xfId="8" applyBorder="1" applyAlignment="1">
      <alignment horizontal="center" vertical="center"/>
    </xf>
    <xf numFmtId="0" fontId="6" fillId="0" borderId="40" xfId="8" applyBorder="1" applyAlignment="1">
      <alignment horizontal="center" vertical="center"/>
    </xf>
    <xf numFmtId="0" fontId="3" fillId="3" borderId="25" xfId="11" applyFill="1" applyBorder="1" applyAlignment="1">
      <alignment horizontal="center" vertical="center"/>
    </xf>
    <xf numFmtId="0" fontId="3" fillId="3" borderId="1" xfId="11" applyFill="1" applyBorder="1" applyAlignment="1">
      <alignment horizontal="center" vertical="center"/>
    </xf>
    <xf numFmtId="0" fontId="3" fillId="3" borderId="2" xfId="11" applyFill="1" applyBorder="1" applyAlignment="1">
      <alignment horizontal="center" vertical="center"/>
    </xf>
    <xf numFmtId="0" fontId="3" fillId="2" borderId="25" xfId="11" applyFill="1" applyBorder="1" applyAlignment="1">
      <alignment horizontal="center" vertical="center" wrapText="1"/>
    </xf>
    <xf numFmtId="0" fontId="3" fillId="2" borderId="1" xfId="11" applyFill="1" applyBorder="1" applyAlignment="1">
      <alignment horizontal="center" vertical="center" wrapText="1"/>
    </xf>
    <xf numFmtId="0" fontId="3" fillId="2" borderId="2" xfId="11" applyFill="1" applyBorder="1" applyAlignment="1">
      <alignment horizontal="center" vertical="center" wrapText="1"/>
    </xf>
    <xf numFmtId="0" fontId="3" fillId="11" borderId="15" xfId="11" applyFill="1" applyBorder="1" applyAlignment="1">
      <alignment horizontal="center" vertical="center" wrapText="1"/>
    </xf>
    <xf numFmtId="0" fontId="3" fillId="4" borderId="25" xfId="11" applyFill="1" applyBorder="1" applyAlignment="1">
      <alignment horizontal="center" vertical="center"/>
    </xf>
    <xf numFmtId="0" fontId="3" fillId="4" borderId="1" xfId="11" applyFill="1" applyBorder="1" applyAlignment="1">
      <alignment horizontal="center" vertical="center"/>
    </xf>
    <xf numFmtId="0" fontId="3" fillId="4" borderId="2" xfId="11" applyFill="1" applyBorder="1" applyAlignment="1">
      <alignment horizontal="center" vertical="center"/>
    </xf>
    <xf numFmtId="0" fontId="3" fillId="2" borderId="25" xfId="11" applyFill="1" applyBorder="1" applyAlignment="1">
      <alignment horizontal="center" vertical="center"/>
    </xf>
    <xf numFmtId="0" fontId="3" fillId="2" borderId="1" xfId="11" applyFill="1" applyBorder="1" applyAlignment="1">
      <alignment horizontal="center" vertical="center"/>
    </xf>
    <xf numFmtId="0" fontId="3" fillId="2" borderId="2" xfId="11" applyFill="1" applyBorder="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xf>
    <xf numFmtId="0" fontId="10" fillId="0" borderId="25" xfId="8" applyFont="1" applyBorder="1" applyAlignment="1" applyProtection="1">
      <alignment horizontal="left" vertical="center" wrapText="1"/>
      <protection locked="0"/>
    </xf>
    <xf numFmtId="0" fontId="10" fillId="0" borderId="1" xfId="8" applyFont="1" applyBorder="1" applyAlignment="1" applyProtection="1">
      <alignment horizontal="left" vertical="center" wrapText="1"/>
      <protection locked="0"/>
    </xf>
    <xf numFmtId="0" fontId="10" fillId="0" borderId="2" xfId="8" applyFont="1" applyBorder="1" applyAlignment="1" applyProtection="1">
      <alignment horizontal="left" vertical="center" wrapText="1"/>
      <protection locked="0"/>
    </xf>
    <xf numFmtId="0" fontId="9" fillId="0" borderId="83" xfId="8" applyFont="1" applyBorder="1" applyAlignment="1" applyProtection="1">
      <alignment vertical="center" wrapText="1"/>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3" fillId="11" borderId="15" xfId="11" applyFont="1" applyFill="1" applyBorder="1" applyAlignment="1" applyProtection="1">
      <alignment horizontal="center" vertical="center" wrapText="1"/>
    </xf>
    <xf numFmtId="10" fontId="6" fillId="0" borderId="0" xfId="7" applyNumberFormat="1" applyFont="1" applyFill="1"/>
    <xf numFmtId="16" fontId="6" fillId="0" borderId="83" xfId="8" applyNumberFormat="1" applyBorder="1" applyAlignment="1" applyProtection="1">
      <alignment horizontal="center" vertical="center"/>
    </xf>
    <xf numFmtId="0" fontId="6" fillId="0" borderId="104" xfId="8" applyBorder="1" applyAlignment="1" applyProtection="1">
      <alignment horizontal="center" vertical="center"/>
    </xf>
    <xf numFmtId="0" fontId="6" fillId="0" borderId="108" xfId="8" applyBorder="1" applyAlignment="1" applyProtection="1">
      <alignment horizontal="center" vertical="center"/>
      <protection locked="0"/>
    </xf>
    <xf numFmtId="0" fontId="6" fillId="0" borderId="108" xfId="8" applyFill="1" applyBorder="1" applyAlignment="1" applyProtection="1">
      <alignment horizontal="center" vertical="center"/>
      <protection locked="0"/>
    </xf>
    <xf numFmtId="0" fontId="6" fillId="0" borderId="108" xfId="8" applyFont="1" applyFill="1" applyBorder="1" applyAlignment="1" applyProtection="1">
      <alignment horizontal="center" vertical="center"/>
      <protection locked="0"/>
    </xf>
    <xf numFmtId="0" fontId="45" fillId="0" borderId="15" xfId="8" applyFont="1" applyFill="1" applyBorder="1" applyAlignment="1" applyProtection="1">
      <alignment horizontal="center" vertical="center"/>
      <protection locked="0"/>
    </xf>
    <xf numFmtId="0" fontId="9" fillId="14" borderId="25" xfId="8" applyFont="1" applyFill="1" applyBorder="1" applyAlignment="1" applyProtection="1">
      <alignment horizontal="left" vertical="center" wrapText="1"/>
      <protection locked="0"/>
    </xf>
    <xf numFmtId="0" fontId="9" fillId="14" borderId="1" xfId="8" applyFont="1" applyFill="1" applyBorder="1" applyAlignment="1" applyProtection="1">
      <alignment horizontal="left" vertical="center" wrapText="1"/>
      <protection locked="0"/>
    </xf>
    <xf numFmtId="0" fontId="9" fillId="14" borderId="2" xfId="8" applyFont="1" applyFill="1" applyBorder="1" applyAlignment="1" applyProtection="1">
      <alignment horizontal="left" vertical="center" wrapText="1"/>
      <protection locked="0"/>
    </xf>
    <xf numFmtId="0" fontId="9" fillId="14" borderId="25" xfId="8" applyFont="1" applyFill="1" applyBorder="1" applyAlignment="1" applyProtection="1">
      <alignment vertical="center"/>
      <protection locked="0"/>
    </xf>
    <xf numFmtId="0" fontId="9" fillId="14" borderId="1" xfId="8" applyFont="1" applyFill="1" applyBorder="1" applyAlignment="1" applyProtection="1">
      <alignment vertical="center"/>
      <protection locked="0"/>
    </xf>
    <xf numFmtId="0" fontId="9" fillId="14" borderId="2" xfId="8" applyFont="1" applyFill="1" applyBorder="1" applyAlignment="1" applyProtection="1">
      <alignment vertical="center"/>
      <protection locked="0"/>
    </xf>
    <xf numFmtId="0" fontId="6" fillId="2" borderId="25" xfId="8" applyFill="1" applyBorder="1" applyAlignment="1" applyProtection="1">
      <alignment horizontal="center" vertical="center"/>
    </xf>
    <xf numFmtId="0" fontId="6" fillId="2" borderId="2" xfId="8" applyFill="1" applyBorder="1" applyAlignment="1" applyProtection="1">
      <alignment horizontal="center" vertical="center"/>
    </xf>
    <xf numFmtId="0" fontId="6" fillId="0" borderId="45" xfId="8" applyBorder="1" applyAlignment="1" applyProtection="1">
      <alignment horizontal="center" vertical="center"/>
    </xf>
    <xf numFmtId="0" fontId="6" fillId="0" borderId="106" xfId="8" applyBorder="1" applyAlignment="1" applyProtection="1">
      <alignment horizontal="center" vertical="center"/>
    </xf>
    <xf numFmtId="16" fontId="9" fillId="0" borderId="15" xfId="8" applyNumberFormat="1" applyFont="1" applyFill="1" applyBorder="1" applyAlignment="1" applyProtection="1">
      <alignment horizontal="center" vertical="center"/>
      <protection locked="0"/>
    </xf>
  </cellXfs>
  <cellStyles count="15">
    <cellStyle name="Euro" xfId="1"/>
    <cellStyle name="Migliaia" xfId="2" builtinId="3"/>
    <cellStyle name="Migliaia [0] 2" xfId="3"/>
    <cellStyle name="Migliaia 2" xfId="14"/>
    <cellStyle name="Normale" xfId="0" builtinId="0"/>
    <cellStyle name="Normale 2" xfId="4"/>
    <cellStyle name="Normale 3" xfId="5"/>
    <cellStyle name="Normale 4" xfId="6"/>
    <cellStyle name="Normale 5" xfId="7"/>
    <cellStyle name="Normale 5 2" xfId="11"/>
    <cellStyle name="Normale_Obj 2012 25.06.2012" xfId="13"/>
    <cellStyle name="Normale_OBJ_rev09" xfId="8"/>
    <cellStyle name="Percentuale" xfId="12" builtinId="5"/>
    <cellStyle name="Valuta" xfId="10" builtinId="4"/>
    <cellStyle name="Währung" xfId="9"/>
  </cellStyles>
  <dxfs count="50">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10"/>
      </font>
      <fill>
        <patternFill>
          <bgColor indexed="10"/>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10"/>
      </font>
      <fill>
        <patternFill>
          <bgColor indexed="10"/>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Elisabetta\Temporary%20Internet%20Files\OLK7\OBJ_rev2.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m_cop"/>
      <sheetName val="m_obj"/>
      <sheetName val="db1"/>
      <sheetName val="Cop"/>
    </sheetNames>
    <sheetDataSet>
      <sheetData sheetId="0"/>
      <sheetData sheetId="1"/>
      <sheetData sheetId="2">
        <row r="2">
          <cell r="B2" t="str">
            <v>AREA 1 PROVA</v>
          </cell>
          <cell r="C2" t="str">
            <v>Nome e cognome</v>
          </cell>
          <cell r="E2" t="str">
            <v>SVIL</v>
          </cell>
        </row>
        <row r="3">
          <cell r="E3" t="str">
            <v>S</v>
          </cell>
        </row>
        <row r="4">
          <cell r="E4" t="str">
            <v>PROC</v>
          </cell>
        </row>
      </sheetData>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sheetPr>
    <pageSetUpPr fitToPage="1"/>
  </sheetPr>
  <dimension ref="A1:G49"/>
  <sheetViews>
    <sheetView view="pageLayout" topLeftCell="C1" zoomScaleSheetLayoutView="100" workbookViewId="0">
      <selection activeCell="D7" sqref="D7"/>
    </sheetView>
  </sheetViews>
  <sheetFormatPr defaultColWidth="9.140625" defaultRowHeight="12.95" customHeight="1"/>
  <cols>
    <col min="1" max="1" width="4.85546875" customWidth="1"/>
    <col min="2" max="2" width="43.5703125" customWidth="1"/>
    <col min="3" max="3" width="12.85546875" customWidth="1"/>
    <col min="4" max="4" width="64.28515625" customWidth="1"/>
    <col min="5" max="5" width="42.42578125" style="50" customWidth="1"/>
    <col min="6" max="7" width="9.140625" style="49" hidden="1" customWidth="1"/>
    <col min="8" max="16384" width="9.140625" style="49"/>
  </cols>
  <sheetData>
    <row r="1" spans="1:5" s="48" customFormat="1" ht="29.25" customHeight="1">
      <c r="A1" s="1" t="s">
        <v>268</v>
      </c>
      <c r="B1" s="1" t="s">
        <v>271</v>
      </c>
      <c r="C1" s="1" t="s">
        <v>55</v>
      </c>
      <c r="D1" s="1" t="s">
        <v>270</v>
      </c>
      <c r="E1" s="47" t="s">
        <v>269</v>
      </c>
    </row>
    <row r="2" spans="1:5" ht="15" customHeight="1">
      <c r="A2">
        <v>1</v>
      </c>
      <c r="B2" t="s">
        <v>1</v>
      </c>
      <c r="C2">
        <v>1</v>
      </c>
      <c r="D2" t="s">
        <v>14</v>
      </c>
      <c r="E2" s="67" t="s">
        <v>347</v>
      </c>
    </row>
    <row r="3" spans="1:5" ht="18" customHeight="1">
      <c r="C3">
        <v>2</v>
      </c>
      <c r="D3" t="s">
        <v>15</v>
      </c>
      <c r="E3" s="67" t="s">
        <v>347</v>
      </c>
    </row>
    <row r="4" spans="1:5" ht="15" customHeight="1">
      <c r="C4">
        <v>3</v>
      </c>
      <c r="D4" t="s">
        <v>16</v>
      </c>
      <c r="E4" s="67" t="s">
        <v>348</v>
      </c>
    </row>
    <row r="5" spans="1:5" ht="15" customHeight="1">
      <c r="C5">
        <v>4</v>
      </c>
      <c r="D5" t="s">
        <v>17</v>
      </c>
      <c r="E5" s="67" t="s">
        <v>348</v>
      </c>
    </row>
    <row r="6" spans="1:5" ht="15" customHeight="1">
      <c r="C6">
        <v>5</v>
      </c>
      <c r="D6" t="s">
        <v>18</v>
      </c>
      <c r="E6" s="67" t="s">
        <v>349</v>
      </c>
    </row>
    <row r="7" spans="1:5" ht="15" customHeight="1">
      <c r="C7">
        <v>6</v>
      </c>
      <c r="D7" t="s">
        <v>19</v>
      </c>
      <c r="E7" s="67" t="s">
        <v>349</v>
      </c>
    </row>
    <row r="8" spans="1:5" ht="15" customHeight="1">
      <c r="C8">
        <v>7</v>
      </c>
      <c r="D8" t="s">
        <v>20</v>
      </c>
      <c r="E8" s="67" t="s">
        <v>350</v>
      </c>
    </row>
    <row r="9" spans="1:5" ht="12.75" customHeight="1">
      <c r="C9">
        <v>8</v>
      </c>
      <c r="D9" t="s">
        <v>21</v>
      </c>
      <c r="E9" s="67" t="s">
        <v>350</v>
      </c>
    </row>
    <row r="10" spans="1:5" ht="12.75" customHeight="1">
      <c r="C10">
        <v>11</v>
      </c>
      <c r="D10" t="s">
        <v>22</v>
      </c>
      <c r="E10" s="67" t="s">
        <v>347</v>
      </c>
    </row>
    <row r="11" spans="1:5" ht="12.95" customHeight="1">
      <c r="A11">
        <v>3</v>
      </c>
      <c r="B11" t="s">
        <v>2</v>
      </c>
      <c r="C11">
        <v>1</v>
      </c>
      <c r="D11" t="s">
        <v>23</v>
      </c>
      <c r="E11" s="68" t="s">
        <v>351</v>
      </c>
    </row>
    <row r="12" spans="1:5" ht="12.95" customHeight="1">
      <c r="C12">
        <v>2</v>
      </c>
      <c r="D12" t="s">
        <v>24</v>
      </c>
      <c r="E12" s="68" t="s">
        <v>351</v>
      </c>
    </row>
    <row r="13" spans="1:5" ht="12.95" customHeight="1">
      <c r="A13">
        <v>4</v>
      </c>
      <c r="B13" t="s">
        <v>3</v>
      </c>
      <c r="C13">
        <v>1</v>
      </c>
      <c r="D13" t="s">
        <v>25</v>
      </c>
      <c r="E13" s="67" t="s">
        <v>347</v>
      </c>
    </row>
    <row r="14" spans="1:5" ht="12.95" customHeight="1">
      <c r="C14">
        <v>2</v>
      </c>
      <c r="D14" t="s">
        <v>26</v>
      </c>
      <c r="E14" s="67" t="s">
        <v>347</v>
      </c>
    </row>
    <row r="15" spans="1:5" ht="12.95" customHeight="1">
      <c r="C15">
        <v>6</v>
      </c>
      <c r="D15" t="s">
        <v>27</v>
      </c>
      <c r="E15" s="67" t="s">
        <v>347</v>
      </c>
    </row>
    <row r="16" spans="1:5" ht="12.95" customHeight="1">
      <c r="A16">
        <v>5</v>
      </c>
      <c r="B16" t="s">
        <v>4</v>
      </c>
      <c r="C16">
        <v>1</v>
      </c>
      <c r="D16" t="s">
        <v>28</v>
      </c>
      <c r="E16" s="67" t="s">
        <v>347</v>
      </c>
    </row>
    <row r="17" spans="1:5" ht="12.95" customHeight="1">
      <c r="C17">
        <v>2</v>
      </c>
      <c r="D17" t="s">
        <v>29</v>
      </c>
      <c r="E17" s="67" t="s">
        <v>347</v>
      </c>
    </row>
    <row r="18" spans="1:5" ht="12.95" customHeight="1">
      <c r="A18">
        <v>6</v>
      </c>
      <c r="B18" t="s">
        <v>5</v>
      </c>
      <c r="C18">
        <v>1</v>
      </c>
      <c r="D18" t="s">
        <v>30</v>
      </c>
      <c r="E18" s="67" t="s">
        <v>347</v>
      </c>
    </row>
    <row r="19" spans="1:5" ht="12.95" customHeight="1">
      <c r="C19">
        <v>2</v>
      </c>
      <c r="D19" t="s">
        <v>31</v>
      </c>
      <c r="E19" s="67" t="s">
        <v>347</v>
      </c>
    </row>
    <row r="20" spans="1:5" ht="12.95" customHeight="1">
      <c r="A20">
        <v>8</v>
      </c>
      <c r="B20" t="s">
        <v>6</v>
      </c>
      <c r="C20">
        <v>1</v>
      </c>
      <c r="D20" t="s">
        <v>32</v>
      </c>
      <c r="E20" s="67" t="s">
        <v>349</v>
      </c>
    </row>
    <row r="21" spans="1:5" ht="12.95" customHeight="1">
      <c r="C21">
        <v>2</v>
      </c>
      <c r="D21" s="2" t="s">
        <v>33</v>
      </c>
      <c r="E21" s="67" t="s">
        <v>349</v>
      </c>
    </row>
    <row r="22" spans="1:5" ht="12.95" customHeight="1">
      <c r="A22">
        <v>9</v>
      </c>
      <c r="B22" t="s">
        <v>7</v>
      </c>
      <c r="C22">
        <v>1</v>
      </c>
      <c r="D22" t="s">
        <v>34</v>
      </c>
      <c r="E22" s="68" t="s">
        <v>349</v>
      </c>
    </row>
    <row r="23" spans="1:5" ht="12.95" customHeight="1">
      <c r="C23">
        <v>2</v>
      </c>
      <c r="D23" t="s">
        <v>35</v>
      </c>
      <c r="E23" s="67" t="s">
        <v>349</v>
      </c>
    </row>
    <row r="24" spans="1:5" ht="12.95" customHeight="1">
      <c r="C24">
        <v>3</v>
      </c>
      <c r="D24" t="s">
        <v>36</v>
      </c>
      <c r="E24" s="67" t="s">
        <v>349</v>
      </c>
    </row>
    <row r="25" spans="1:5" ht="12.95" customHeight="1">
      <c r="C25">
        <v>4</v>
      </c>
      <c r="D25" t="s">
        <v>37</v>
      </c>
      <c r="E25" s="67" t="s">
        <v>349</v>
      </c>
    </row>
    <row r="26" spans="1:5" ht="12.95" customHeight="1">
      <c r="C26">
        <v>7</v>
      </c>
      <c r="D26" t="s">
        <v>38</v>
      </c>
      <c r="E26" s="67" t="s">
        <v>349</v>
      </c>
    </row>
    <row r="27" spans="1:5" ht="12.95" customHeight="1">
      <c r="C27">
        <v>8</v>
      </c>
      <c r="D27" t="s">
        <v>39</v>
      </c>
      <c r="E27" s="67" t="s">
        <v>349</v>
      </c>
    </row>
    <row r="28" spans="1:5" ht="15" customHeight="1">
      <c r="A28">
        <v>10</v>
      </c>
      <c r="B28" t="s">
        <v>8</v>
      </c>
      <c r="C28">
        <v>2</v>
      </c>
      <c r="D28" t="s">
        <v>40</v>
      </c>
      <c r="E28" s="67" t="s">
        <v>351</v>
      </c>
    </row>
    <row r="29" spans="1:5" ht="12.95" customHeight="1">
      <c r="C29">
        <v>5</v>
      </c>
      <c r="D29" t="s">
        <v>41</v>
      </c>
      <c r="E29" s="67" t="s">
        <v>351</v>
      </c>
    </row>
    <row r="30" spans="1:5" ht="12.95" customHeight="1">
      <c r="A30">
        <v>12</v>
      </c>
      <c r="B30" t="s">
        <v>9</v>
      </c>
      <c r="C30">
        <v>1</v>
      </c>
      <c r="D30" t="s">
        <v>42</v>
      </c>
      <c r="E30" s="67" t="s">
        <v>347</v>
      </c>
    </row>
    <row r="31" spans="1:5" ht="12.95" customHeight="1">
      <c r="C31">
        <v>2</v>
      </c>
      <c r="D31" t="s">
        <v>43</v>
      </c>
      <c r="E31" s="67" t="s">
        <v>347</v>
      </c>
    </row>
    <row r="32" spans="1:5" ht="12.95" customHeight="1">
      <c r="C32">
        <v>3</v>
      </c>
      <c r="D32" t="s">
        <v>44</v>
      </c>
      <c r="E32" s="67" t="s">
        <v>347</v>
      </c>
    </row>
    <row r="33" spans="1:5" ht="12.95" customHeight="1">
      <c r="C33">
        <v>4</v>
      </c>
      <c r="D33" t="s">
        <v>45</v>
      </c>
      <c r="E33" s="67" t="s">
        <v>347</v>
      </c>
    </row>
    <row r="34" spans="1:5" ht="12.95" customHeight="1">
      <c r="C34">
        <v>6</v>
      </c>
      <c r="D34" t="s">
        <v>46</v>
      </c>
      <c r="E34" s="67" t="s">
        <v>347</v>
      </c>
    </row>
    <row r="35" spans="1:5" ht="12.95" customHeight="1">
      <c r="C35">
        <v>7</v>
      </c>
      <c r="D35" s="2" t="s">
        <v>47</v>
      </c>
      <c r="E35" s="67" t="s">
        <v>347</v>
      </c>
    </row>
    <row r="36" spans="1:5" ht="12.95" customHeight="1">
      <c r="C36">
        <v>8</v>
      </c>
      <c r="D36" t="s">
        <v>48</v>
      </c>
      <c r="E36" s="67" t="s">
        <v>347</v>
      </c>
    </row>
    <row r="37" spans="1:5" ht="12.95" customHeight="1">
      <c r="C37">
        <v>9</v>
      </c>
      <c r="D37" t="s">
        <v>49</v>
      </c>
      <c r="E37" s="67" t="s">
        <v>350</v>
      </c>
    </row>
    <row r="38" spans="1:5" ht="12.95" customHeight="1">
      <c r="A38">
        <v>13</v>
      </c>
      <c r="B38" t="s">
        <v>317</v>
      </c>
      <c r="C38">
        <v>7</v>
      </c>
      <c r="D38" t="s">
        <v>318</v>
      </c>
      <c r="E38" s="67" t="s">
        <v>350</v>
      </c>
    </row>
    <row r="39" spans="1:5" ht="12.95" customHeight="1">
      <c r="A39">
        <v>14</v>
      </c>
      <c r="B39" t="s">
        <v>10</v>
      </c>
      <c r="C39">
        <v>2</v>
      </c>
      <c r="D39" t="s">
        <v>50</v>
      </c>
      <c r="E39" s="67" t="s">
        <v>351</v>
      </c>
    </row>
    <row r="40" spans="1:5" ht="12.95" customHeight="1">
      <c r="C40">
        <v>4</v>
      </c>
      <c r="D40" t="s">
        <v>51</v>
      </c>
      <c r="E40" s="67" t="s">
        <v>351</v>
      </c>
    </row>
    <row r="41" spans="1:5" ht="28.5" customHeight="1">
      <c r="A41">
        <v>15</v>
      </c>
      <c r="B41" s="2" t="s">
        <v>11</v>
      </c>
      <c r="C41">
        <v>1</v>
      </c>
      <c r="D41" t="s">
        <v>52</v>
      </c>
      <c r="E41" s="67" t="s">
        <v>347</v>
      </c>
    </row>
    <row r="42" spans="1:5" ht="28.5" customHeight="1">
      <c r="B42" s="2"/>
      <c r="C42">
        <v>3</v>
      </c>
      <c r="D42" t="s">
        <v>319</v>
      </c>
      <c r="E42" s="67" t="s">
        <v>347</v>
      </c>
    </row>
    <row r="43" spans="1:5" ht="12.95" customHeight="1">
      <c r="A43">
        <v>16</v>
      </c>
      <c r="B43" t="s">
        <v>12</v>
      </c>
      <c r="C43">
        <v>1</v>
      </c>
      <c r="D43" t="s">
        <v>53</v>
      </c>
      <c r="E43" s="67" t="s">
        <v>351</v>
      </c>
    </row>
    <row r="44" spans="1:5" ht="12.95" customHeight="1">
      <c r="A44">
        <v>19</v>
      </c>
      <c r="B44" t="s">
        <v>13</v>
      </c>
      <c r="C44">
        <v>1</v>
      </c>
      <c r="D44" s="2" t="s">
        <v>54</v>
      </c>
      <c r="E44" s="67" t="s">
        <v>347</v>
      </c>
    </row>
    <row r="45" spans="1:5" ht="12.95" customHeight="1">
      <c r="A45">
        <v>20</v>
      </c>
      <c r="B45" t="s">
        <v>320</v>
      </c>
      <c r="C45" s="66">
        <v>1</v>
      </c>
      <c r="D45" t="s">
        <v>325</v>
      </c>
      <c r="E45" s="67" t="s">
        <v>348</v>
      </c>
    </row>
    <row r="46" spans="1:5" ht="12.95" customHeight="1">
      <c r="C46" s="66">
        <v>2</v>
      </c>
      <c r="D46" t="s">
        <v>326</v>
      </c>
      <c r="E46" s="67" t="s">
        <v>348</v>
      </c>
    </row>
    <row r="47" spans="1:5" ht="12.95" customHeight="1">
      <c r="C47" s="66">
        <v>3</v>
      </c>
      <c r="D47" t="s">
        <v>327</v>
      </c>
      <c r="E47" s="67" t="s">
        <v>348</v>
      </c>
    </row>
    <row r="48" spans="1:5" ht="12.95" customHeight="1">
      <c r="A48">
        <v>50</v>
      </c>
      <c r="B48" t="s">
        <v>321</v>
      </c>
      <c r="C48">
        <v>1</v>
      </c>
      <c r="D48" t="s">
        <v>322</v>
      </c>
      <c r="E48" s="67" t="s">
        <v>348</v>
      </c>
    </row>
    <row r="49" spans="3:5" ht="12.95" customHeight="1">
      <c r="C49">
        <v>2</v>
      </c>
      <c r="D49" t="s">
        <v>323</v>
      </c>
      <c r="E49" s="67" t="s">
        <v>348</v>
      </c>
    </row>
  </sheetData>
  <customSheetViews>
    <customSheetView guid="{FD66CCA4-E734-40F6-A42D-704ADC03C8FF}" showPageBreaks="1" fitToPage="1" printArea="1" hiddenColumns="1" showRuler="0">
      <selection activeCell="E34" sqref="E34"/>
      <pageMargins left="0.39370078740157483" right="0.39370078740157483" top="0.67" bottom="0.19685039370078741" header="0.19685039370078741" footer="0.19685039370078741"/>
      <pageSetup paperSize="9" scale="57" orientation="portrait" r:id="rId1"/>
      <headerFooter alignWithMargins="0">
        <oddFooter>&amp;L&amp;"Tahoma,Corsivo"&amp;8Elenco Processi&amp;R&amp;P</oddFooter>
      </headerFooter>
    </customSheetView>
    <customSheetView guid="{0CDFE071-D2BF-4AC9-96FE-3C7CC2EB89D1}" showPageBreaks="1" fitToPage="1" printArea="1" hiddenColumns="1">
      <selection activeCell="E2" sqref="E2:E48"/>
      <pageMargins left="0.39370078740157483" right="0.39370078740157483" top="0.67" bottom="0.19685039370078741" header="0.19685039370078741" footer="0.19685039370078741"/>
      <pageSetup paperSize="9" scale="56" orientation="portrait" r:id="rId2"/>
      <headerFooter alignWithMargins="0">
        <oddFooter>&amp;L&amp;"Tahoma,Corsivo"&amp;8Elenco Processi&amp;R&amp;P</oddFooter>
      </headerFooter>
    </customSheetView>
    <customSheetView guid="{5274FD7E-76C2-47C3-8C9C-C2C181076605}" showPageBreaks="1" fitToPage="1" showRuler="0">
      <selection activeCell="E34" sqref="E34"/>
      <pageMargins left="0.39370078740157483" right="0.39370078740157483" top="0.67" bottom="0.19685039370078741" header="0.19685039370078741" footer="0.19685039370078741"/>
      <pageSetup paperSize="9" scale="56" orientation="portrait" r:id="rId3"/>
      <headerFooter alignWithMargins="0">
        <oddFooter>&amp;L&amp;"Tahoma,Corsivo"&amp;8Elenco Processi&amp;R&amp;P</oddFooter>
      </headerFooter>
    </customSheetView>
  </customSheetViews>
  <phoneticPr fontId="27" type="noConversion"/>
  <pageMargins left="0.39370078740157483" right="0.39370078740157483" top="0.6692913385826772" bottom="0.19685039370078741" header="0.19685039370078741" footer="0.19685039370078741"/>
  <pageSetup paperSize="9" scale="78" orientation="landscape" r:id="rId4"/>
  <headerFooter alignWithMargins="0">
    <oddHeader>&amp;CCOMUNE DI CANDIOLO PIANO DELLE PERFORMANCE 2019</oddHeader>
    <oddFooter>&amp;L&amp;"Tahoma,Corsivo"&amp;8Elenco Processi&amp;R&amp;P</oddFooter>
  </headerFooter>
</worksheet>
</file>

<file path=xl/worksheets/sheet10.xml><?xml version="1.0" encoding="utf-8"?>
<worksheet xmlns="http://schemas.openxmlformats.org/spreadsheetml/2006/main" xmlns:r="http://schemas.openxmlformats.org/officeDocument/2006/relationships">
  <sheetPr>
    <tabColor rgb="FFFF0000"/>
  </sheetPr>
  <dimension ref="A1:IU65393"/>
  <sheetViews>
    <sheetView topLeftCell="A24" zoomScaleSheetLayoutView="110" workbookViewId="0">
      <selection activeCell="G65" sqref="G65:H65"/>
    </sheetView>
  </sheetViews>
  <sheetFormatPr defaultColWidth="9.140625" defaultRowHeight="12.75"/>
  <cols>
    <col min="1" max="1" width="7.42578125" style="51" customWidth="1"/>
    <col min="2" max="2" width="7.85546875" style="51" customWidth="1"/>
    <col min="3" max="3" width="6.28515625" style="51" customWidth="1"/>
    <col min="4" max="4" width="5.5703125" style="51" customWidth="1"/>
    <col min="5" max="5" width="5.7109375" style="51" customWidth="1"/>
    <col min="6" max="7" width="5.5703125" style="51" customWidth="1"/>
    <col min="8" max="8" width="5.42578125" style="51" customWidth="1"/>
    <col min="9" max="9" width="5.28515625" style="51" customWidth="1"/>
    <col min="10" max="11" width="6.5703125" style="51" customWidth="1"/>
    <col min="12" max="12" width="6.85546875" style="51" customWidth="1"/>
    <col min="13" max="13" width="5.7109375" style="51" customWidth="1"/>
    <col min="14" max="14" width="7.85546875" style="51" customWidth="1"/>
    <col min="15" max="15" width="0.140625" style="51" customWidth="1"/>
    <col min="16" max="16" width="9.7109375" style="51" customWidth="1"/>
    <col min="17" max="17" width="3.28515625" style="51" customWidth="1"/>
    <col min="18" max="18" width="8.140625" style="51" customWidth="1"/>
    <col min="19" max="244" width="9.140625" style="51"/>
    <col min="245" max="245" width="14.140625" style="51" customWidth="1"/>
    <col min="246" max="16384" width="9.140625" style="51"/>
  </cols>
  <sheetData>
    <row r="1" spans="1:23" ht="18" customHeight="1" thickBot="1">
      <c r="A1" s="915" t="s">
        <v>620</v>
      </c>
      <c r="B1" s="915"/>
      <c r="C1" s="915"/>
      <c r="D1" s="915"/>
      <c r="E1" s="915"/>
      <c r="F1" s="915"/>
      <c r="G1" s="915"/>
      <c r="H1" s="915"/>
      <c r="I1" s="915"/>
      <c r="J1" s="915"/>
      <c r="K1" s="915"/>
      <c r="L1" s="915"/>
      <c r="M1" s="915"/>
      <c r="N1" s="915"/>
    </row>
    <row r="2" spans="1:23" ht="12" customHeight="1">
      <c r="A2" s="52"/>
      <c r="B2" s="52"/>
      <c r="C2" s="52"/>
      <c r="D2" s="52"/>
      <c r="E2" s="52"/>
      <c r="F2" s="52"/>
      <c r="G2" s="52"/>
      <c r="H2" s="52"/>
      <c r="I2" s="52"/>
      <c r="J2" s="52"/>
      <c r="K2" s="52"/>
      <c r="L2" s="52"/>
      <c r="M2" s="52"/>
      <c r="N2" s="52"/>
      <c r="O2" s="53"/>
      <c r="P2" s="53"/>
      <c r="Q2" s="53"/>
      <c r="R2" s="53"/>
      <c r="S2" s="53"/>
      <c r="T2" s="53"/>
      <c r="U2" s="53"/>
      <c r="V2" s="53"/>
      <c r="W2" s="53"/>
    </row>
    <row r="3" spans="1:23" s="53" customFormat="1" ht="75" customHeight="1">
      <c r="A3" s="916" t="s">
        <v>438</v>
      </c>
      <c r="B3" s="917"/>
      <c r="C3" s="917"/>
      <c r="D3" s="918"/>
      <c r="E3" s="919" t="s">
        <v>439</v>
      </c>
      <c r="F3" s="920"/>
      <c r="G3" s="920"/>
      <c r="H3" s="921"/>
      <c r="I3" s="960" t="s">
        <v>440</v>
      </c>
      <c r="J3" s="961"/>
      <c r="K3" s="961"/>
      <c r="L3" s="961"/>
      <c r="M3" s="961"/>
      <c r="N3" s="962"/>
    </row>
    <row r="4" spans="1:23" s="53" customFormat="1" ht="12.75" customHeight="1">
      <c r="A4" s="923" t="s">
        <v>441</v>
      </c>
      <c r="B4" s="924"/>
      <c r="C4" s="924"/>
      <c r="D4" s="925"/>
      <c r="E4" s="929" t="s">
        <v>442</v>
      </c>
      <c r="F4" s="930"/>
      <c r="G4" s="930"/>
      <c r="H4" s="930"/>
      <c r="I4" s="931" t="s">
        <v>443</v>
      </c>
      <c r="J4" s="932"/>
      <c r="K4" s="932"/>
      <c r="L4" s="933"/>
      <c r="M4" s="933"/>
      <c r="N4" s="934"/>
    </row>
    <row r="5" spans="1:23" s="53" customFormat="1" ht="21.75" customHeight="1">
      <c r="A5" s="926"/>
      <c r="B5" s="927"/>
      <c r="C5" s="927"/>
      <c r="D5" s="928"/>
      <c r="E5" s="930"/>
      <c r="F5" s="930"/>
      <c r="G5" s="930"/>
      <c r="H5" s="930"/>
      <c r="I5" s="935"/>
      <c r="J5" s="936"/>
      <c r="K5" s="936"/>
      <c r="L5" s="936"/>
      <c r="M5" s="936"/>
      <c r="N5" s="937"/>
    </row>
    <row r="6" spans="1:23" s="53" customFormat="1" ht="21.75" customHeight="1">
      <c r="A6" s="901" t="s">
        <v>272</v>
      </c>
      <c r="B6" s="902"/>
      <c r="C6" s="902"/>
      <c r="D6" s="903"/>
      <c r="E6" s="907" t="s">
        <v>347</v>
      </c>
      <c r="F6" s="907"/>
      <c r="G6" s="907"/>
      <c r="H6" s="908"/>
      <c r="I6" s="911" t="s">
        <v>273</v>
      </c>
      <c r="J6" s="911"/>
      <c r="K6" s="911"/>
      <c r="L6" s="911"/>
      <c r="M6" s="911"/>
      <c r="N6" s="911"/>
    </row>
    <row r="7" spans="1:23" s="53" customFormat="1" ht="27" customHeight="1">
      <c r="A7" s="904"/>
      <c r="B7" s="905"/>
      <c r="C7" s="905"/>
      <c r="D7" s="906"/>
      <c r="E7" s="909"/>
      <c r="F7" s="909"/>
      <c r="G7" s="909"/>
      <c r="H7" s="910"/>
      <c r="I7" s="912">
        <v>2019</v>
      </c>
      <c r="J7" s="913"/>
      <c r="K7" s="914">
        <v>2020</v>
      </c>
      <c r="L7" s="914"/>
      <c r="M7" s="914">
        <v>2021</v>
      </c>
      <c r="N7" s="914"/>
    </row>
    <row r="8" spans="1:23" s="53" customFormat="1" ht="31.5" customHeight="1">
      <c r="A8" s="938" t="s">
        <v>274</v>
      </c>
      <c r="B8" s="939"/>
      <c r="C8" s="939"/>
      <c r="D8" s="940"/>
      <c r="E8" s="941"/>
      <c r="F8" s="941"/>
      <c r="G8" s="941"/>
      <c r="H8" s="942"/>
      <c r="I8" s="943" t="s">
        <v>275</v>
      </c>
      <c r="J8" s="944"/>
      <c r="K8" s="945"/>
      <c r="L8" s="945"/>
      <c r="M8" s="945"/>
      <c r="N8" s="945"/>
    </row>
    <row r="9" spans="1:23" ht="54.6" customHeight="1">
      <c r="A9" s="896" t="s">
        <v>276</v>
      </c>
      <c r="B9" s="897"/>
      <c r="C9" s="983" t="s">
        <v>529</v>
      </c>
      <c r="D9" s="899"/>
      <c r="E9" s="899"/>
      <c r="F9" s="899"/>
      <c r="G9" s="899"/>
      <c r="H9" s="899"/>
      <c r="I9" s="899"/>
      <c r="J9" s="899"/>
      <c r="K9" s="899"/>
      <c r="L9" s="899"/>
      <c r="M9" s="899"/>
      <c r="N9" s="900"/>
      <c r="R9" s="54"/>
    </row>
    <row r="10" spans="1:23" ht="38.25" hidden="1" customHeight="1">
      <c r="A10" s="896"/>
      <c r="B10" s="897"/>
      <c r="C10" s="898"/>
      <c r="D10" s="954"/>
      <c r="E10" s="954"/>
      <c r="F10" s="954"/>
      <c r="G10" s="954"/>
      <c r="H10" s="954"/>
      <c r="I10" s="954"/>
      <c r="J10" s="954"/>
      <c r="K10" s="954"/>
      <c r="L10" s="954"/>
      <c r="M10" s="954"/>
      <c r="N10" s="955"/>
      <c r="R10" s="54"/>
    </row>
    <row r="11" spans="1:23" ht="19.5" customHeight="1">
      <c r="A11" s="877" t="s">
        <v>277</v>
      </c>
      <c r="B11" s="878"/>
      <c r="C11" s="956" t="s">
        <v>624</v>
      </c>
      <c r="D11" s="884"/>
      <c r="E11" s="884"/>
      <c r="F11" s="884"/>
      <c r="G11" s="884"/>
      <c r="H11" s="884"/>
      <c r="I11" s="884"/>
      <c r="J11" s="884"/>
      <c r="K11" s="884"/>
      <c r="L11" s="884"/>
      <c r="M11" s="884"/>
      <c r="N11" s="885"/>
    </row>
    <row r="12" spans="1:23" ht="19.5" customHeight="1">
      <c r="A12" s="879"/>
      <c r="B12" s="880"/>
      <c r="C12" s="886"/>
      <c r="D12" s="887"/>
      <c r="E12" s="887"/>
      <c r="F12" s="887"/>
      <c r="G12" s="887"/>
      <c r="H12" s="887"/>
      <c r="I12" s="887"/>
      <c r="J12" s="887"/>
      <c r="K12" s="887"/>
      <c r="L12" s="887"/>
      <c r="M12" s="887"/>
      <c r="N12" s="888"/>
    </row>
    <row r="13" spans="1:23" ht="22.5" customHeight="1">
      <c r="A13" s="879"/>
      <c r="B13" s="880"/>
      <c r="C13" s="886"/>
      <c r="D13" s="887"/>
      <c r="E13" s="887"/>
      <c r="F13" s="887"/>
      <c r="G13" s="887"/>
      <c r="H13" s="887"/>
      <c r="I13" s="887"/>
      <c r="J13" s="887"/>
      <c r="K13" s="887"/>
      <c r="L13" s="887"/>
      <c r="M13" s="887"/>
      <c r="N13" s="888"/>
    </row>
    <row r="14" spans="1:23" ht="124.5" customHeight="1">
      <c r="A14" s="879"/>
      <c r="B14" s="880"/>
      <c r="C14" s="886"/>
      <c r="D14" s="887"/>
      <c r="E14" s="887"/>
      <c r="F14" s="887"/>
      <c r="G14" s="887"/>
      <c r="H14" s="887"/>
      <c r="I14" s="887"/>
      <c r="J14" s="887"/>
      <c r="K14" s="887"/>
      <c r="L14" s="887"/>
      <c r="M14" s="887"/>
      <c r="N14" s="888"/>
    </row>
    <row r="15" spans="1:23" ht="18.75" hidden="1" customHeight="1">
      <c r="A15" s="879"/>
      <c r="B15" s="880"/>
      <c r="C15" s="886"/>
      <c r="D15" s="887"/>
      <c r="E15" s="887"/>
      <c r="F15" s="887"/>
      <c r="G15" s="887"/>
      <c r="H15" s="887"/>
      <c r="I15" s="887"/>
      <c r="J15" s="887"/>
      <c r="K15" s="887"/>
      <c r="L15" s="887"/>
      <c r="M15" s="887"/>
      <c r="N15" s="888"/>
    </row>
    <row r="16" spans="1:23" ht="16.5" hidden="1" customHeight="1">
      <c r="A16" s="879"/>
      <c r="B16" s="880"/>
      <c r="C16" s="886"/>
      <c r="D16" s="887"/>
      <c r="E16" s="887"/>
      <c r="F16" s="887"/>
      <c r="G16" s="887"/>
      <c r="H16" s="887"/>
      <c r="I16" s="887"/>
      <c r="J16" s="887"/>
      <c r="K16" s="887"/>
      <c r="L16" s="887"/>
      <c r="M16" s="887"/>
      <c r="N16" s="888"/>
    </row>
    <row r="17" spans="1:166" ht="23.25" hidden="1" customHeight="1">
      <c r="A17" s="879"/>
      <c r="B17" s="880"/>
      <c r="C17" s="886"/>
      <c r="D17" s="887"/>
      <c r="E17" s="887"/>
      <c r="F17" s="887"/>
      <c r="G17" s="887"/>
      <c r="H17" s="887"/>
      <c r="I17" s="887"/>
      <c r="J17" s="887"/>
      <c r="K17" s="887"/>
      <c r="L17" s="887"/>
      <c r="M17" s="887"/>
      <c r="N17" s="888"/>
    </row>
    <row r="18" spans="1:166" ht="20.25" hidden="1" customHeight="1">
      <c r="A18" s="879"/>
      <c r="B18" s="880"/>
      <c r="C18" s="886"/>
      <c r="D18" s="887"/>
      <c r="E18" s="887"/>
      <c r="F18" s="887"/>
      <c r="G18" s="887"/>
      <c r="H18" s="887"/>
      <c r="I18" s="887"/>
      <c r="J18" s="887"/>
      <c r="K18" s="887"/>
      <c r="L18" s="887"/>
      <c r="M18" s="887"/>
      <c r="N18" s="888"/>
    </row>
    <row r="19" spans="1:166" ht="13.5" hidden="1" customHeight="1">
      <c r="A19" s="879"/>
      <c r="B19" s="880"/>
      <c r="C19" s="886"/>
      <c r="D19" s="887"/>
      <c r="E19" s="887"/>
      <c r="F19" s="887"/>
      <c r="G19" s="887"/>
      <c r="H19" s="887"/>
      <c r="I19" s="887"/>
      <c r="J19" s="887"/>
      <c r="K19" s="887"/>
      <c r="L19" s="887"/>
      <c r="M19" s="887"/>
      <c r="N19" s="888"/>
    </row>
    <row r="20" spans="1:166" ht="13.5" hidden="1" customHeight="1">
      <c r="A20" s="879"/>
      <c r="B20" s="880"/>
      <c r="C20" s="886"/>
      <c r="D20" s="887"/>
      <c r="E20" s="887"/>
      <c r="F20" s="887"/>
      <c r="G20" s="887"/>
      <c r="H20" s="887"/>
      <c r="I20" s="887"/>
      <c r="J20" s="887"/>
      <c r="K20" s="887"/>
      <c r="L20" s="887"/>
      <c r="M20" s="887"/>
      <c r="N20" s="888"/>
    </row>
    <row r="21" spans="1:166" ht="13.5" hidden="1" customHeight="1">
      <c r="A21" s="879"/>
      <c r="B21" s="880"/>
      <c r="C21" s="886"/>
      <c r="D21" s="887"/>
      <c r="E21" s="887"/>
      <c r="F21" s="887"/>
      <c r="G21" s="887"/>
      <c r="H21" s="887"/>
      <c r="I21" s="887"/>
      <c r="J21" s="887"/>
      <c r="K21" s="887"/>
      <c r="L21" s="887"/>
      <c r="M21" s="887"/>
      <c r="N21" s="888"/>
    </row>
    <row r="22" spans="1:166" ht="13.5" hidden="1" customHeight="1">
      <c r="A22" s="879"/>
      <c r="B22" s="880"/>
      <c r="C22" s="886"/>
      <c r="D22" s="887"/>
      <c r="E22" s="887"/>
      <c r="F22" s="887"/>
      <c r="G22" s="887"/>
      <c r="H22" s="887"/>
      <c r="I22" s="887"/>
      <c r="J22" s="887"/>
      <c r="K22" s="887"/>
      <c r="L22" s="887"/>
      <c r="M22" s="887"/>
      <c r="N22" s="888"/>
    </row>
    <row r="23" spans="1:166" ht="13.5" hidden="1" customHeight="1">
      <c r="A23" s="881"/>
      <c r="B23" s="882"/>
      <c r="C23" s="889"/>
      <c r="D23" s="890"/>
      <c r="E23" s="890"/>
      <c r="F23" s="890"/>
      <c r="G23" s="890"/>
      <c r="H23" s="890"/>
      <c r="I23" s="890"/>
      <c r="J23" s="890"/>
      <c r="K23" s="890"/>
      <c r="L23" s="890"/>
      <c r="M23" s="890"/>
      <c r="N23" s="891"/>
    </row>
    <row r="24" spans="1:166" ht="18.75" customHeight="1">
      <c r="A24" s="854" t="s">
        <v>0</v>
      </c>
      <c r="B24" s="892"/>
      <c r="C24" s="892"/>
      <c r="D24" s="892"/>
      <c r="E24" s="892"/>
      <c r="F24" s="892"/>
      <c r="G24" s="892"/>
      <c r="H24" s="892"/>
      <c r="I24" s="892"/>
      <c r="J24" s="892"/>
      <c r="K24" s="892"/>
      <c r="L24" s="892"/>
      <c r="M24" s="892"/>
      <c r="N24" s="85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ht="34.15" customHeight="1">
      <c r="A25" s="55">
        <v>1</v>
      </c>
      <c r="B25" s="873" t="s">
        <v>444</v>
      </c>
      <c r="C25" s="874"/>
      <c r="D25" s="874"/>
      <c r="E25" s="874"/>
      <c r="F25" s="874"/>
      <c r="G25" s="875"/>
      <c r="H25" s="55">
        <v>6</v>
      </c>
      <c r="I25" s="893"/>
      <c r="J25" s="894"/>
      <c r="K25" s="894"/>
      <c r="L25" s="894"/>
      <c r="M25" s="894"/>
      <c r="N25" s="89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ht="35.25" customHeight="1">
      <c r="A26" s="55">
        <v>2</v>
      </c>
      <c r="B26" s="873" t="s">
        <v>445</v>
      </c>
      <c r="C26" s="874"/>
      <c r="D26" s="874"/>
      <c r="E26" s="874"/>
      <c r="F26" s="874"/>
      <c r="G26" s="875"/>
      <c r="H26" s="55">
        <v>7</v>
      </c>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ht="31.9" customHeight="1">
      <c r="A27" s="55">
        <v>3</v>
      </c>
      <c r="B27" s="873" t="s">
        <v>621</v>
      </c>
      <c r="C27" s="874"/>
      <c r="D27" s="874"/>
      <c r="E27" s="874"/>
      <c r="F27" s="874"/>
      <c r="G27" s="875"/>
      <c r="H27" s="55">
        <v>8</v>
      </c>
      <c r="I27" s="873"/>
      <c r="J27" s="874"/>
      <c r="K27" s="874"/>
      <c r="L27" s="874"/>
      <c r="M27" s="874"/>
      <c r="N27" s="875"/>
      <c r="R27" s="76"/>
      <c r="S27" s="76"/>
      <c r="T27" s="76"/>
      <c r="U27" s="76"/>
      <c r="V27" s="76"/>
      <c r="W27" s="76"/>
      <c r="X27" s="76"/>
      <c r="Y27" s="76"/>
      <c r="Z27" s="76"/>
      <c r="AA27" s="76"/>
      <c r="AB27" s="76"/>
      <c r="AC27" s="76"/>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row>
    <row r="28" spans="1:166" ht="25.15" customHeight="1">
      <c r="A28" s="55">
        <v>4</v>
      </c>
      <c r="B28" s="873" t="s">
        <v>622</v>
      </c>
      <c r="C28" s="874"/>
      <c r="D28" s="874"/>
      <c r="E28" s="874"/>
      <c r="F28" s="874"/>
      <c r="G28" s="875"/>
      <c r="H28" s="55">
        <v>9</v>
      </c>
      <c r="I28" s="873"/>
      <c r="J28" s="874"/>
      <c r="K28" s="874"/>
      <c r="L28" s="874"/>
      <c r="M28" s="874"/>
      <c r="N28" s="875"/>
    </row>
    <row r="29" spans="1:166" ht="23.45" customHeight="1">
      <c r="A29" s="55">
        <v>5</v>
      </c>
      <c r="B29" s="873" t="s">
        <v>446</v>
      </c>
      <c r="C29" s="874"/>
      <c r="D29" s="874"/>
      <c r="E29" s="874"/>
      <c r="F29" s="874"/>
      <c r="G29" s="875"/>
      <c r="H29" s="55">
        <v>10</v>
      </c>
      <c r="I29" s="876"/>
      <c r="J29" s="876"/>
      <c r="K29" s="876"/>
      <c r="L29" s="876"/>
      <c r="M29" s="876"/>
      <c r="N29" s="876"/>
    </row>
    <row r="30" spans="1:166">
      <c r="A30" s="951" t="s">
        <v>278</v>
      </c>
      <c r="B30" s="952"/>
      <c r="C30" s="952"/>
      <c r="D30" s="952"/>
      <c r="E30" s="952"/>
      <c r="F30" s="952"/>
      <c r="G30" s="952"/>
      <c r="H30" s="952"/>
      <c r="I30" s="952"/>
      <c r="J30" s="952"/>
      <c r="K30" s="952"/>
      <c r="L30" s="952"/>
      <c r="M30" s="952"/>
      <c r="N30" s="953"/>
      <c r="O30" s="56"/>
      <c r="P30" s="56"/>
      <c r="Q30" s="56"/>
      <c r="R30" s="57"/>
    </row>
    <row r="31" spans="1:166" ht="35.25" customHeight="1">
      <c r="A31" s="851" t="s">
        <v>279</v>
      </c>
      <c r="B31" s="852"/>
      <c r="C31" s="852"/>
      <c r="D31" s="852"/>
      <c r="E31" s="852"/>
      <c r="F31" s="852"/>
      <c r="G31" s="852"/>
      <c r="H31" s="853"/>
      <c r="I31" s="981" t="s">
        <v>611</v>
      </c>
      <c r="J31" s="982"/>
      <c r="K31" s="856" t="s">
        <v>612</v>
      </c>
      <c r="L31" s="856"/>
      <c r="M31" s="857" t="s">
        <v>282</v>
      </c>
      <c r="N31" s="857"/>
      <c r="O31" s="857">
        <v>2020</v>
      </c>
      <c r="P31" s="857"/>
      <c r="Q31" s="857">
        <v>2021</v>
      </c>
      <c r="R31" s="857"/>
    </row>
    <row r="32" spans="1:166">
      <c r="A32" s="858" t="s">
        <v>625</v>
      </c>
      <c r="B32" s="859"/>
      <c r="C32" s="859"/>
      <c r="D32" s="859"/>
      <c r="E32" s="859"/>
      <c r="F32" s="859"/>
      <c r="G32" s="859"/>
      <c r="H32" s="860"/>
      <c r="I32" s="847">
        <v>20</v>
      </c>
      <c r="J32" s="847"/>
      <c r="K32" s="974"/>
      <c r="L32" s="974"/>
      <c r="M32" s="848"/>
      <c r="N32" s="848"/>
      <c r="O32" s="847"/>
      <c r="P32" s="847"/>
      <c r="Q32" s="848"/>
      <c r="R32" s="848"/>
    </row>
    <row r="33" spans="1:18">
      <c r="A33" s="858" t="s">
        <v>447</v>
      </c>
      <c r="B33" s="859"/>
      <c r="C33" s="859"/>
      <c r="D33" s="859"/>
      <c r="E33" s="859"/>
      <c r="F33" s="859"/>
      <c r="G33" s="859"/>
      <c r="H33" s="860"/>
      <c r="I33" s="847">
        <v>3</v>
      </c>
      <c r="J33" s="847"/>
      <c r="K33" s="974"/>
      <c r="L33" s="974"/>
      <c r="M33" s="950"/>
      <c r="N33" s="950"/>
      <c r="O33" s="847"/>
      <c r="P33" s="847"/>
      <c r="Q33" s="847"/>
      <c r="R33" s="847"/>
    </row>
    <row r="34" spans="1:18" s="71" customFormat="1">
      <c r="A34" s="858" t="s">
        <v>448</v>
      </c>
      <c r="B34" s="859"/>
      <c r="C34" s="859"/>
      <c r="D34" s="859"/>
      <c r="E34" s="859"/>
      <c r="F34" s="859"/>
      <c r="G34" s="859"/>
      <c r="H34" s="860"/>
      <c r="I34" s="847">
        <v>200</v>
      </c>
      <c r="J34" s="847"/>
      <c r="K34" s="974"/>
      <c r="L34" s="974"/>
      <c r="M34" s="950"/>
      <c r="N34" s="950"/>
      <c r="O34" s="847"/>
      <c r="P34" s="847"/>
      <c r="Q34" s="847"/>
      <c r="R34" s="847"/>
    </row>
    <row r="35" spans="1:18" s="71" customFormat="1" ht="15" customHeight="1">
      <c r="A35" s="858" t="s">
        <v>623</v>
      </c>
      <c r="B35" s="859"/>
      <c r="C35" s="859"/>
      <c r="D35" s="859"/>
      <c r="E35" s="859"/>
      <c r="F35" s="859"/>
      <c r="G35" s="859"/>
      <c r="H35" s="860"/>
      <c r="I35" s="975">
        <v>200</v>
      </c>
      <c r="J35" s="976"/>
      <c r="K35" s="977"/>
      <c r="L35" s="978"/>
      <c r="M35" s="979"/>
      <c r="N35" s="980"/>
      <c r="O35" s="975"/>
      <c r="P35" s="976"/>
      <c r="Q35" s="975"/>
      <c r="R35" s="976"/>
    </row>
    <row r="36" spans="1:18" ht="13.5" customHeight="1">
      <c r="A36" s="858" t="s">
        <v>448</v>
      </c>
      <c r="B36" s="859"/>
      <c r="C36" s="859"/>
      <c r="D36" s="859"/>
      <c r="E36" s="859"/>
      <c r="F36" s="859"/>
      <c r="G36" s="859"/>
      <c r="H36" s="860"/>
      <c r="I36" s="847">
        <v>150</v>
      </c>
      <c r="J36" s="847"/>
      <c r="K36" s="974"/>
      <c r="L36" s="974"/>
      <c r="M36" s="950"/>
      <c r="N36" s="950"/>
      <c r="O36" s="847"/>
      <c r="P36" s="847"/>
      <c r="Q36" s="847"/>
      <c r="R36" s="847"/>
    </row>
    <row r="37" spans="1:18" ht="12" hidden="1" customHeight="1">
      <c r="A37" s="858"/>
      <c r="B37" s="859"/>
      <c r="C37" s="859"/>
      <c r="D37" s="859"/>
      <c r="E37" s="859"/>
      <c r="F37" s="859"/>
      <c r="G37" s="859"/>
      <c r="H37" s="860"/>
      <c r="I37" s="847"/>
      <c r="J37" s="847"/>
      <c r="K37" s="974"/>
      <c r="L37" s="974"/>
      <c r="M37" s="950"/>
      <c r="N37" s="950"/>
      <c r="O37" s="847"/>
      <c r="P37" s="847"/>
      <c r="Q37" s="847"/>
      <c r="R37" s="847"/>
    </row>
    <row r="38" spans="1:18" hidden="1">
      <c r="A38" s="851" t="s">
        <v>283</v>
      </c>
      <c r="B38" s="852"/>
      <c r="C38" s="852"/>
      <c r="D38" s="852"/>
      <c r="E38" s="852"/>
      <c r="F38" s="852"/>
      <c r="G38" s="852"/>
      <c r="H38" s="853"/>
      <c r="I38" s="854" t="s">
        <v>280</v>
      </c>
      <c r="J38" s="855"/>
      <c r="K38" s="856" t="s">
        <v>281</v>
      </c>
      <c r="L38" s="856"/>
      <c r="M38" s="854" t="s">
        <v>282</v>
      </c>
      <c r="N38" s="855"/>
      <c r="O38" s="857">
        <v>2017</v>
      </c>
      <c r="P38" s="857"/>
      <c r="Q38" s="857">
        <v>2018</v>
      </c>
      <c r="R38" s="857"/>
    </row>
    <row r="39" spans="1:18" hidden="1">
      <c r="A39" s="858"/>
      <c r="B39" s="859"/>
      <c r="C39" s="859"/>
      <c r="D39" s="859"/>
      <c r="E39" s="859"/>
      <c r="F39" s="859"/>
      <c r="G39" s="859"/>
      <c r="H39" s="860"/>
      <c r="I39" s="869"/>
      <c r="J39" s="847"/>
      <c r="K39" s="869"/>
      <c r="L39" s="847"/>
      <c r="M39" s="848"/>
      <c r="N39" s="848"/>
      <c r="O39" s="869"/>
      <c r="P39" s="847"/>
      <c r="Q39" s="869"/>
      <c r="R39" s="847"/>
    </row>
    <row r="40" spans="1:18" hidden="1">
      <c r="A40" s="851" t="s">
        <v>284</v>
      </c>
      <c r="B40" s="852"/>
      <c r="C40" s="852"/>
      <c r="D40" s="852"/>
      <c r="E40" s="852"/>
      <c r="F40" s="852"/>
      <c r="G40" s="852"/>
      <c r="H40" s="853"/>
      <c r="I40" s="854" t="s">
        <v>280</v>
      </c>
      <c r="J40" s="855"/>
      <c r="K40" s="856" t="s">
        <v>281</v>
      </c>
      <c r="L40" s="856"/>
      <c r="M40" s="857" t="s">
        <v>285</v>
      </c>
      <c r="N40" s="843"/>
      <c r="O40" s="857">
        <v>2017</v>
      </c>
      <c r="P40" s="857"/>
      <c r="Q40" s="857">
        <v>2018</v>
      </c>
      <c r="R40" s="843"/>
    </row>
    <row r="41" spans="1:18" hidden="1">
      <c r="A41" s="858"/>
      <c r="B41" s="859"/>
      <c r="C41" s="859"/>
      <c r="D41" s="859"/>
      <c r="E41" s="859"/>
      <c r="F41" s="859"/>
      <c r="G41" s="859"/>
      <c r="H41" s="860"/>
      <c r="I41" s="862"/>
      <c r="J41" s="862"/>
      <c r="K41" s="847"/>
      <c r="L41" s="847"/>
      <c r="M41" s="848"/>
      <c r="N41" s="848"/>
      <c r="O41" s="862"/>
      <c r="P41" s="862"/>
      <c r="Q41" s="862"/>
      <c r="R41" s="862"/>
    </row>
    <row r="42" spans="1:18" hidden="1">
      <c r="A42" s="851" t="s">
        <v>286</v>
      </c>
      <c r="B42" s="852"/>
      <c r="C42" s="852"/>
      <c r="D42" s="852"/>
      <c r="E42" s="852"/>
      <c r="F42" s="852"/>
      <c r="G42" s="852"/>
      <c r="H42" s="853"/>
      <c r="I42" s="854" t="s">
        <v>280</v>
      </c>
      <c r="J42" s="855"/>
      <c r="K42" s="856" t="s">
        <v>281</v>
      </c>
      <c r="L42" s="856"/>
      <c r="M42" s="857" t="s">
        <v>285</v>
      </c>
      <c r="N42" s="843"/>
      <c r="O42" s="857">
        <v>2017</v>
      </c>
      <c r="P42" s="857"/>
      <c r="Q42" s="857">
        <v>2018</v>
      </c>
      <c r="R42" s="843"/>
    </row>
    <row r="43" spans="1:18" ht="12" hidden="1" customHeight="1">
      <c r="A43" s="844"/>
      <c r="B43" s="845"/>
      <c r="C43" s="845"/>
      <c r="D43" s="845"/>
      <c r="E43" s="845"/>
      <c r="F43" s="845"/>
      <c r="G43" s="845"/>
      <c r="H43" s="846"/>
      <c r="I43" s="847"/>
      <c r="J43" s="847"/>
      <c r="K43" s="847"/>
      <c r="L43" s="847"/>
      <c r="M43" s="848"/>
      <c r="N43" s="848"/>
      <c r="O43" s="847"/>
      <c r="P43" s="847"/>
      <c r="Q43" s="848"/>
      <c r="R43" s="848"/>
    </row>
    <row r="44" spans="1:18" ht="48.6" hidden="1" customHeight="1"/>
    <row r="45" spans="1:18" ht="12" customHeight="1">
      <c r="A45" s="840" t="s">
        <v>287</v>
      </c>
      <c r="B45" s="841"/>
      <c r="C45" s="841"/>
      <c r="D45" s="841"/>
      <c r="E45" s="841"/>
      <c r="F45" s="841"/>
      <c r="G45" s="841"/>
      <c r="H45" s="841"/>
      <c r="I45" s="841"/>
      <c r="J45" s="841"/>
      <c r="K45" s="841"/>
      <c r="L45" s="841"/>
      <c r="M45" s="841"/>
      <c r="N45" s="842"/>
    </row>
    <row r="46" spans="1:18" ht="48.75" customHeight="1">
      <c r="A46" s="843" t="s">
        <v>288</v>
      </c>
      <c r="B46" s="843"/>
      <c r="C46" s="58" t="s">
        <v>289</v>
      </c>
      <c r="D46" s="58" t="s">
        <v>290</v>
      </c>
      <c r="E46" s="58" t="s">
        <v>291</v>
      </c>
      <c r="F46" s="58" t="s">
        <v>292</v>
      </c>
      <c r="G46" s="58" t="s">
        <v>293</v>
      </c>
      <c r="H46" s="58" t="s">
        <v>294</v>
      </c>
      <c r="I46" s="58" t="s">
        <v>295</v>
      </c>
      <c r="J46" s="58" t="s">
        <v>296</v>
      </c>
      <c r="K46" s="58" t="s">
        <v>297</v>
      </c>
      <c r="L46" s="58" t="s">
        <v>298</v>
      </c>
      <c r="M46" s="58" t="s">
        <v>299</v>
      </c>
      <c r="N46" s="58" t="s">
        <v>300</v>
      </c>
    </row>
    <row r="47" spans="1:18" ht="12" customHeight="1">
      <c r="A47" s="836">
        <f>IF(A25&gt;0,A25,"")</f>
        <v>1</v>
      </c>
      <c r="B47" s="837"/>
      <c r="C47" s="59" t="s">
        <v>275</v>
      </c>
      <c r="D47" s="59" t="s">
        <v>275</v>
      </c>
      <c r="E47" s="59" t="s">
        <v>275</v>
      </c>
      <c r="F47" s="60" t="s">
        <v>275</v>
      </c>
      <c r="G47" s="60" t="s">
        <v>275</v>
      </c>
      <c r="H47" s="60" t="s">
        <v>275</v>
      </c>
      <c r="I47" s="60" t="s">
        <v>275</v>
      </c>
      <c r="J47" s="72" t="s">
        <v>313</v>
      </c>
      <c r="K47" s="60" t="s">
        <v>275</v>
      </c>
      <c r="L47" s="59" t="s">
        <v>275</v>
      </c>
      <c r="M47" s="59" t="s">
        <v>275</v>
      </c>
      <c r="N47" s="59" t="s">
        <v>275</v>
      </c>
    </row>
    <row r="48" spans="1:18" ht="13.5" thickBot="1">
      <c r="A48" s="838"/>
      <c r="B48" s="839"/>
      <c r="C48" s="61"/>
      <c r="D48" s="61"/>
      <c r="E48" s="61"/>
      <c r="F48" s="62"/>
      <c r="G48" s="62"/>
      <c r="H48" s="62"/>
      <c r="I48" s="62"/>
      <c r="J48" s="73"/>
      <c r="K48" s="63"/>
      <c r="L48" s="62"/>
      <c r="M48" s="62"/>
      <c r="N48" s="61"/>
    </row>
    <row r="49" spans="1:15">
      <c r="A49" s="836">
        <f>IF(A26&gt;0,A26,"")</f>
        <v>2</v>
      </c>
      <c r="B49" s="837"/>
      <c r="C49" s="59" t="s">
        <v>275</v>
      </c>
      <c r="D49" s="59" t="s">
        <v>275</v>
      </c>
      <c r="E49" s="59" t="s">
        <v>275</v>
      </c>
      <c r="F49" s="60" t="s">
        <v>275</v>
      </c>
      <c r="G49" s="60" t="s">
        <v>275</v>
      </c>
      <c r="H49" s="60" t="s">
        <v>275</v>
      </c>
      <c r="I49" s="60" t="s">
        <v>275</v>
      </c>
      <c r="J49" s="60" t="s">
        <v>275</v>
      </c>
      <c r="K49" s="60" t="s">
        <v>275</v>
      </c>
      <c r="L49" s="59" t="s">
        <v>275</v>
      </c>
      <c r="M49" s="59" t="s">
        <v>275</v>
      </c>
      <c r="N49" s="59" t="s">
        <v>275</v>
      </c>
    </row>
    <row r="50" spans="1:15" ht="13.5" thickBot="1">
      <c r="A50" s="838"/>
      <c r="B50" s="839"/>
      <c r="C50" s="61"/>
      <c r="D50" s="61"/>
      <c r="E50" s="61"/>
      <c r="F50" s="62"/>
      <c r="G50" s="62"/>
      <c r="H50" s="62"/>
      <c r="I50" s="62"/>
      <c r="J50" s="62"/>
      <c r="K50" s="63"/>
      <c r="L50" s="62"/>
      <c r="M50" s="62"/>
      <c r="N50" s="61"/>
    </row>
    <row r="51" spans="1:15">
      <c r="A51" s="836">
        <f>IF(A27&gt;0,A27,"")</f>
        <v>3</v>
      </c>
      <c r="B51" s="837"/>
      <c r="C51" s="59" t="s">
        <v>275</v>
      </c>
      <c r="D51" s="78" t="s">
        <v>275</v>
      </c>
      <c r="E51" s="59" t="s">
        <v>275</v>
      </c>
      <c r="F51" s="60" t="s">
        <v>275</v>
      </c>
      <c r="G51" s="60" t="s">
        <v>275</v>
      </c>
      <c r="H51" s="60" t="s">
        <v>275</v>
      </c>
      <c r="I51" s="60" t="s">
        <v>275</v>
      </c>
      <c r="J51" s="60" t="s">
        <v>275</v>
      </c>
      <c r="K51" s="60" t="s">
        <v>275</v>
      </c>
      <c r="L51" s="79" t="s">
        <v>275</v>
      </c>
      <c r="M51" s="60" t="s">
        <v>275</v>
      </c>
      <c r="N51" s="59" t="s">
        <v>275</v>
      </c>
    </row>
    <row r="52" spans="1:15" ht="13.5" thickBot="1">
      <c r="A52" s="838"/>
      <c r="B52" s="839"/>
      <c r="C52" s="61"/>
      <c r="D52" s="61"/>
      <c r="E52" s="61"/>
      <c r="F52" s="62"/>
      <c r="G52" s="62"/>
      <c r="H52" s="62"/>
      <c r="I52" s="62"/>
      <c r="J52" s="62"/>
      <c r="K52" s="63"/>
      <c r="L52" s="63"/>
      <c r="M52" s="63"/>
      <c r="N52" s="61"/>
    </row>
    <row r="53" spans="1:15">
      <c r="A53" s="836">
        <v>4</v>
      </c>
      <c r="B53" s="837"/>
      <c r="C53" s="59" t="s">
        <v>275</v>
      </c>
      <c r="D53" s="59" t="s">
        <v>275</v>
      </c>
      <c r="E53" s="59" t="s">
        <v>275</v>
      </c>
      <c r="F53" s="60" t="s">
        <v>275</v>
      </c>
      <c r="G53" s="60" t="s">
        <v>275</v>
      </c>
      <c r="H53" s="60" t="s">
        <v>275</v>
      </c>
      <c r="I53" s="60" t="s">
        <v>275</v>
      </c>
      <c r="J53" s="60" t="s">
        <v>275</v>
      </c>
      <c r="K53" s="60" t="s">
        <v>275</v>
      </c>
      <c r="L53" s="60" t="s">
        <v>275</v>
      </c>
      <c r="M53" s="60" t="s">
        <v>275</v>
      </c>
      <c r="N53" s="59" t="s">
        <v>275</v>
      </c>
    </row>
    <row r="54" spans="1:15" ht="13.5" thickBot="1">
      <c r="A54" s="838"/>
      <c r="B54" s="839"/>
      <c r="C54" s="61"/>
      <c r="D54" s="61"/>
      <c r="E54" s="61"/>
      <c r="F54" s="62"/>
      <c r="G54" s="62"/>
      <c r="H54" s="62"/>
      <c r="I54" s="62"/>
      <c r="J54" s="62"/>
      <c r="K54" s="62"/>
      <c r="L54" s="61"/>
      <c r="M54" s="61"/>
      <c r="N54" s="80"/>
    </row>
    <row r="55" spans="1:15">
      <c r="A55" s="836">
        <v>5</v>
      </c>
      <c r="B55" s="837"/>
      <c r="C55" s="59" t="s">
        <v>275</v>
      </c>
      <c r="D55" s="59" t="s">
        <v>275</v>
      </c>
      <c r="E55" s="59" t="s">
        <v>275</v>
      </c>
      <c r="F55" s="60" t="s">
        <v>275</v>
      </c>
      <c r="G55" s="60" t="s">
        <v>275</v>
      </c>
      <c r="H55" s="60" t="s">
        <v>275</v>
      </c>
      <c r="I55" s="60" t="s">
        <v>275</v>
      </c>
      <c r="J55" s="60" t="s">
        <v>275</v>
      </c>
      <c r="K55" s="60" t="s">
        <v>275</v>
      </c>
      <c r="L55" s="59" t="s">
        <v>275</v>
      </c>
      <c r="M55" s="59" t="s">
        <v>275</v>
      </c>
      <c r="N55" s="59" t="s">
        <v>275</v>
      </c>
    </row>
    <row r="56" spans="1:15" ht="13.5" thickBot="1">
      <c r="A56" s="838"/>
      <c r="B56" s="839"/>
      <c r="C56" s="61"/>
      <c r="D56" s="61"/>
      <c r="E56" s="61"/>
      <c r="F56" s="62"/>
      <c r="G56" s="62"/>
      <c r="H56" s="62"/>
      <c r="I56" s="62"/>
      <c r="J56" s="62"/>
      <c r="K56" s="62"/>
      <c r="L56" s="61"/>
      <c r="M56" s="61"/>
      <c r="N56" s="80"/>
    </row>
    <row r="57" spans="1:15" ht="1.5" hidden="1" customHeight="1">
      <c r="A57" s="836">
        <v>7</v>
      </c>
      <c r="B57" s="837"/>
      <c r="C57" s="59"/>
      <c r="D57" s="59"/>
      <c r="E57" s="59"/>
      <c r="F57" s="60"/>
      <c r="G57" s="60"/>
      <c r="H57" s="60"/>
      <c r="I57" s="60"/>
      <c r="J57" s="60"/>
      <c r="K57" s="60"/>
      <c r="L57" s="59"/>
      <c r="M57" s="59"/>
      <c r="N57" s="59"/>
    </row>
    <row r="58" spans="1:15" ht="13.5" hidden="1" thickBot="1">
      <c r="A58" s="838"/>
      <c r="B58" s="839"/>
      <c r="C58" s="61"/>
      <c r="D58" s="61"/>
      <c r="E58" s="61"/>
      <c r="F58" s="62"/>
      <c r="G58" s="62"/>
      <c r="H58" s="62"/>
      <c r="I58" s="62"/>
      <c r="J58" s="62"/>
      <c r="K58" s="62"/>
      <c r="L58" s="61"/>
      <c r="M58" s="61"/>
      <c r="N58" s="61"/>
    </row>
    <row r="59" spans="1:15" hidden="1">
      <c r="A59" s="836">
        <v>8</v>
      </c>
      <c r="B59" s="837"/>
      <c r="C59" s="59"/>
      <c r="D59" s="59"/>
      <c r="E59" s="59"/>
      <c r="F59" s="60"/>
      <c r="G59" s="60"/>
      <c r="H59" s="60"/>
      <c r="I59" s="60"/>
      <c r="J59" s="60"/>
      <c r="K59" s="60"/>
      <c r="L59" s="59"/>
      <c r="M59" s="59"/>
      <c r="N59" s="64"/>
      <c r="O59" s="65"/>
    </row>
    <row r="60" spans="1:15" ht="13.5" hidden="1" thickBot="1">
      <c r="A60" s="838"/>
      <c r="B60" s="839"/>
      <c r="C60" s="61"/>
      <c r="D60" s="61"/>
      <c r="E60" s="61"/>
      <c r="F60" s="62"/>
      <c r="G60" s="62"/>
      <c r="H60" s="62"/>
      <c r="I60" s="62"/>
      <c r="J60" s="62"/>
      <c r="K60" s="62"/>
      <c r="L60" s="61"/>
      <c r="M60" s="61"/>
      <c r="N60" s="61"/>
    </row>
    <row r="61" spans="1:15" hidden="1">
      <c r="A61" s="836">
        <v>9</v>
      </c>
      <c r="B61" s="837"/>
      <c r="C61" s="59"/>
      <c r="D61" s="59"/>
      <c r="E61" s="59"/>
      <c r="F61" s="60"/>
      <c r="G61" s="60"/>
      <c r="H61" s="60"/>
      <c r="I61" s="60"/>
      <c r="J61" s="60"/>
      <c r="K61" s="60"/>
      <c r="L61" s="59"/>
      <c r="M61" s="59"/>
      <c r="N61" s="59"/>
    </row>
    <row r="62" spans="1:15" ht="13.5" hidden="1" thickBot="1">
      <c r="A62" s="838"/>
      <c r="B62" s="839"/>
      <c r="C62" s="61"/>
      <c r="D62" s="61"/>
      <c r="E62" s="61"/>
      <c r="F62" s="62"/>
      <c r="G62" s="62"/>
      <c r="H62" s="62"/>
      <c r="I62" s="62"/>
      <c r="J62" s="62"/>
      <c r="K62" s="62"/>
      <c r="L62" s="61"/>
      <c r="M62" s="61"/>
      <c r="N62" s="61"/>
    </row>
    <row r="63" spans="1:15">
      <c r="A63" s="810" t="s">
        <v>301</v>
      </c>
      <c r="B63" s="811"/>
      <c r="C63" s="811"/>
      <c r="D63" s="811"/>
      <c r="E63" s="811"/>
      <c r="F63" s="811"/>
      <c r="G63" s="811"/>
      <c r="H63" s="811"/>
      <c r="I63" s="811"/>
      <c r="J63" s="811"/>
      <c r="K63" s="811"/>
      <c r="L63" s="811"/>
      <c r="M63" s="811"/>
      <c r="N63" s="812"/>
    </row>
    <row r="64" spans="1:15">
      <c r="A64" s="84" t="s">
        <v>302</v>
      </c>
      <c r="B64" s="831" t="s">
        <v>303</v>
      </c>
      <c r="C64" s="832"/>
      <c r="D64" s="832"/>
      <c r="E64" s="832"/>
      <c r="F64" s="833"/>
      <c r="G64" s="834" t="s">
        <v>304</v>
      </c>
      <c r="H64" s="834"/>
      <c r="I64" s="834" t="s">
        <v>305</v>
      </c>
      <c r="J64" s="834"/>
      <c r="K64" s="834" t="s">
        <v>306</v>
      </c>
      <c r="L64" s="834"/>
      <c r="M64" s="835" t="s">
        <v>307</v>
      </c>
      <c r="N64" s="835"/>
    </row>
    <row r="65" spans="1:14" ht="10.5" customHeight="1">
      <c r="A65" s="85" t="s">
        <v>344</v>
      </c>
      <c r="B65" s="816" t="s">
        <v>416</v>
      </c>
      <c r="C65" s="827"/>
      <c r="D65" s="827"/>
      <c r="E65" s="827"/>
      <c r="F65" s="828"/>
      <c r="G65" s="819">
        <v>27.05</v>
      </c>
      <c r="H65" s="820"/>
      <c r="I65" s="829">
        <v>5</v>
      </c>
      <c r="J65" s="829"/>
      <c r="K65" s="829"/>
      <c r="L65" s="829"/>
      <c r="M65" s="946">
        <f>G65*I65</f>
        <v>135.25</v>
      </c>
      <c r="N65" s="946"/>
    </row>
    <row r="66" spans="1:14" ht="13.15" hidden="1" customHeight="1">
      <c r="A66" s="85"/>
      <c r="B66" s="816"/>
      <c r="C66" s="827"/>
      <c r="D66" s="827"/>
      <c r="E66" s="827"/>
      <c r="F66" s="828"/>
      <c r="G66" s="819"/>
      <c r="H66" s="820"/>
      <c r="I66" s="829"/>
      <c r="J66" s="829"/>
      <c r="K66" s="829"/>
      <c r="L66" s="829"/>
      <c r="M66" s="946">
        <f t="shared" ref="M66:M72" si="0">G66*I66</f>
        <v>0</v>
      </c>
      <c r="N66" s="946"/>
    </row>
    <row r="67" spans="1:14" ht="13.15" hidden="1" customHeight="1">
      <c r="A67" s="85"/>
      <c r="B67" s="816"/>
      <c r="C67" s="827"/>
      <c r="D67" s="827"/>
      <c r="E67" s="827"/>
      <c r="F67" s="828"/>
      <c r="G67" s="819"/>
      <c r="H67" s="820"/>
      <c r="I67" s="829"/>
      <c r="J67" s="829"/>
      <c r="K67" s="829"/>
      <c r="L67" s="829"/>
      <c r="M67" s="946">
        <f t="shared" si="0"/>
        <v>0</v>
      </c>
      <c r="N67" s="946"/>
    </row>
    <row r="68" spans="1:14" ht="13.15" hidden="1" customHeight="1">
      <c r="A68" s="85" t="s">
        <v>434</v>
      </c>
      <c r="B68" s="816" t="s">
        <v>435</v>
      </c>
      <c r="C68" s="827"/>
      <c r="D68" s="827"/>
      <c r="E68" s="827"/>
      <c r="F68" s="828"/>
      <c r="G68" s="819"/>
      <c r="H68" s="820"/>
      <c r="I68" s="829"/>
      <c r="J68" s="829"/>
      <c r="K68" s="829"/>
      <c r="L68" s="829"/>
      <c r="M68" s="946">
        <f t="shared" si="0"/>
        <v>0</v>
      </c>
      <c r="N68" s="946"/>
    </row>
    <row r="69" spans="1:14" ht="13.15" hidden="1" customHeight="1">
      <c r="A69" s="91"/>
      <c r="B69" s="973"/>
      <c r="C69" s="827"/>
      <c r="D69" s="827"/>
      <c r="E69" s="827"/>
      <c r="F69" s="828"/>
      <c r="G69" s="819"/>
      <c r="H69" s="820"/>
      <c r="I69" s="829"/>
      <c r="J69" s="829"/>
      <c r="K69" s="829"/>
      <c r="L69" s="829"/>
      <c r="M69" s="946">
        <f t="shared" si="0"/>
        <v>0</v>
      </c>
      <c r="N69" s="946"/>
    </row>
    <row r="70" spans="1:14">
      <c r="A70" s="85" t="s">
        <v>417</v>
      </c>
      <c r="B70" s="816" t="s">
        <v>449</v>
      </c>
      <c r="C70" s="827"/>
      <c r="D70" s="827"/>
      <c r="E70" s="827"/>
      <c r="F70" s="828"/>
      <c r="G70" s="819">
        <v>17.84</v>
      </c>
      <c r="H70" s="820"/>
      <c r="I70" s="829">
        <v>20</v>
      </c>
      <c r="J70" s="829"/>
      <c r="K70" s="829"/>
      <c r="L70" s="829"/>
      <c r="M70" s="946">
        <f t="shared" si="0"/>
        <v>356.8</v>
      </c>
      <c r="N70" s="946"/>
    </row>
    <row r="71" spans="1:14">
      <c r="A71" s="85" t="s">
        <v>417</v>
      </c>
      <c r="B71" s="816" t="s">
        <v>418</v>
      </c>
      <c r="C71" s="827"/>
      <c r="D71" s="827"/>
      <c r="E71" s="827"/>
      <c r="F71" s="828"/>
      <c r="G71" s="819">
        <v>16.95</v>
      </c>
      <c r="H71" s="820"/>
      <c r="I71" s="829">
        <v>20</v>
      </c>
      <c r="J71" s="829"/>
      <c r="K71" s="829"/>
      <c r="L71" s="829"/>
      <c r="M71" s="946">
        <f t="shared" si="0"/>
        <v>339</v>
      </c>
      <c r="N71" s="946"/>
    </row>
    <row r="72" spans="1:14">
      <c r="A72" s="85" t="s">
        <v>422</v>
      </c>
      <c r="B72" s="816" t="s">
        <v>450</v>
      </c>
      <c r="C72" s="827"/>
      <c r="D72" s="827"/>
      <c r="E72" s="827"/>
      <c r="F72" s="828"/>
      <c r="G72" s="819">
        <v>15.47</v>
      </c>
      <c r="H72" s="820"/>
      <c r="I72" s="829">
        <v>20</v>
      </c>
      <c r="J72" s="829"/>
      <c r="K72" s="829"/>
      <c r="L72" s="829"/>
      <c r="M72" s="946">
        <f t="shared" si="0"/>
        <v>309.40000000000003</v>
      </c>
      <c r="N72" s="946"/>
    </row>
    <row r="73" spans="1:14">
      <c r="A73" s="86">
        <f>COUNTA(B65:F72)</f>
        <v>5</v>
      </c>
      <c r="B73" s="808" t="s">
        <v>308</v>
      </c>
      <c r="C73" s="808"/>
      <c r="D73" s="808"/>
      <c r="E73" s="808"/>
      <c r="F73" s="808"/>
      <c r="G73" s="808"/>
      <c r="H73" s="808"/>
      <c r="I73" s="808"/>
      <c r="J73" s="808"/>
      <c r="K73" s="808"/>
      <c r="L73" s="809"/>
      <c r="M73" s="948">
        <f>SUM(M65:N72)</f>
        <v>1140.45</v>
      </c>
      <c r="N73" s="948"/>
    </row>
    <row r="74" spans="1:14" ht="4.1500000000000004" customHeight="1">
      <c r="A74" s="83"/>
      <c r="B74" s="83"/>
      <c r="C74" s="83"/>
      <c r="D74" s="83"/>
      <c r="E74" s="83"/>
      <c r="F74" s="83"/>
      <c r="G74" s="83"/>
      <c r="H74" s="83"/>
      <c r="I74" s="83"/>
      <c r="J74" s="83"/>
      <c r="K74" s="83"/>
      <c r="L74" s="83"/>
      <c r="M74" s="83"/>
      <c r="N74" s="83"/>
    </row>
    <row r="75" spans="1:14">
      <c r="A75" s="810" t="s">
        <v>309</v>
      </c>
      <c r="B75" s="811"/>
      <c r="C75" s="811"/>
      <c r="D75" s="811"/>
      <c r="E75" s="811"/>
      <c r="F75" s="811"/>
      <c r="G75" s="811"/>
      <c r="H75" s="811"/>
      <c r="I75" s="811"/>
      <c r="J75" s="811"/>
      <c r="K75" s="811"/>
      <c r="L75" s="811"/>
      <c r="M75" s="811"/>
      <c r="N75" s="812"/>
    </row>
    <row r="76" spans="1:14">
      <c r="A76" s="813" t="s">
        <v>310</v>
      </c>
      <c r="B76" s="814"/>
      <c r="C76" s="814"/>
      <c r="D76" s="815"/>
      <c r="E76" s="813" t="s">
        <v>108</v>
      </c>
      <c r="F76" s="814"/>
      <c r="G76" s="814"/>
      <c r="H76" s="814"/>
      <c r="I76" s="814"/>
      <c r="J76" s="814"/>
      <c r="K76" s="814"/>
      <c r="L76" s="814"/>
      <c r="M76" s="794" t="s">
        <v>311</v>
      </c>
      <c r="N76" s="796"/>
    </row>
    <row r="77" spans="1:14">
      <c r="A77" s="794" t="s">
        <v>312</v>
      </c>
      <c r="B77" s="795"/>
      <c r="C77" s="795"/>
      <c r="D77" s="795"/>
      <c r="E77" s="795"/>
      <c r="F77" s="795"/>
      <c r="G77" s="795"/>
      <c r="H77" s="795"/>
      <c r="I77" s="795"/>
      <c r="J77" s="795"/>
      <c r="K77" s="795"/>
      <c r="L77" s="796"/>
      <c r="M77" s="797"/>
      <c r="N77" s="797"/>
    </row>
    <row r="65392" spans="251:255">
      <c r="IQ65392" s="52" t="s">
        <v>405</v>
      </c>
      <c r="IR65392" s="52" t="s">
        <v>406</v>
      </c>
      <c r="IS65392" s="52" t="s">
        <v>407</v>
      </c>
      <c r="IT65392" s="52" t="s">
        <v>408</v>
      </c>
      <c r="IU65392" s="52" t="s">
        <v>409</v>
      </c>
    </row>
    <row r="65393" spans="251:255">
      <c r="IQ65393" s="52" t="e">
        <f>#REF!&amp;$C$9</f>
        <v>#REF!</v>
      </c>
      <c r="IR65393" s="52" t="e">
        <f>#REF!</f>
        <v>#REF!</v>
      </c>
      <c r="IS65393" s="52" t="e">
        <f>$B$25&amp;" - "&amp;$B$26&amp;" - "&amp;#REF!&amp;" - "&amp;$I$29&amp;" - "&amp;#REF!&amp;" - "&amp;#REF!&amp;" - "&amp;#REF!&amp;" - "&amp;#REF!</f>
        <v>#REF!</v>
      </c>
      <c r="IT65393" s="52" t="e">
        <f>$A$32&amp;": "&amp;$I$32&amp;" - "&amp;#REF!&amp;": "&amp;#REF!&amp;" - "&amp;#REF!&amp;": "&amp;#REF!&amp;" - "&amp;#REF!&amp;": "&amp;#REF!&amp;" - "&amp;#REF!&amp;": "&amp;#REF!&amp;" - "&amp;#REF!&amp;": "&amp;#REF!&amp;" - "&amp;$A$37&amp;": "&amp;$I$37&amp;" - "&amp;$A$38&amp;": "&amp;$I$38&amp;" - "&amp;$A$39&amp;": "&amp;$I$39&amp;" - "&amp;#REF!&amp;": "&amp;#REF!&amp;" - "&amp;#REF!&amp;": "&amp;#REF!&amp;" - "&amp;#REF!&amp;": "&amp;#REF!&amp;" - "&amp;#REF!&amp;": "&amp;#REF!</f>
        <v>#REF!</v>
      </c>
      <c r="IU65393" s="52" t="e">
        <f>#REF!</f>
        <v>#REF!</v>
      </c>
    </row>
  </sheetData>
  <mergeCells count="177">
    <mergeCell ref="A1:N1"/>
    <mergeCell ref="A3:D3"/>
    <mergeCell ref="E3:H3"/>
    <mergeCell ref="I3:N3"/>
    <mergeCell ref="A4:D5"/>
    <mergeCell ref="E4:H5"/>
    <mergeCell ref="I4:N5"/>
    <mergeCell ref="A8:D8"/>
    <mergeCell ref="E8:H8"/>
    <mergeCell ref="I8:J8"/>
    <mergeCell ref="K8:L8"/>
    <mergeCell ref="M8:N8"/>
    <mergeCell ref="A9:B9"/>
    <mergeCell ref="C9:N9"/>
    <mergeCell ref="A6:D7"/>
    <mergeCell ref="E6:H7"/>
    <mergeCell ref="I6:N6"/>
    <mergeCell ref="I7:J7"/>
    <mergeCell ref="K7:L7"/>
    <mergeCell ref="M7:N7"/>
    <mergeCell ref="B26:G26"/>
    <mergeCell ref="B27:G27"/>
    <mergeCell ref="I27:N27"/>
    <mergeCell ref="B28:G28"/>
    <mergeCell ref="I28:N28"/>
    <mergeCell ref="A10:B10"/>
    <mergeCell ref="C10:N10"/>
    <mergeCell ref="A11:B23"/>
    <mergeCell ref="C11:N23"/>
    <mergeCell ref="A24:N24"/>
    <mergeCell ref="B25:G25"/>
    <mergeCell ref="I25:N25"/>
    <mergeCell ref="O31:P31"/>
    <mergeCell ref="Q31:R31"/>
    <mergeCell ref="A32:H32"/>
    <mergeCell ref="I32:J32"/>
    <mergeCell ref="K32:L32"/>
    <mergeCell ref="M32:N32"/>
    <mergeCell ref="O32:P32"/>
    <mergeCell ref="Q32:R32"/>
    <mergeCell ref="I29:N29"/>
    <mergeCell ref="A30:N30"/>
    <mergeCell ref="A31:H31"/>
    <mergeCell ref="I31:J31"/>
    <mergeCell ref="K31:L31"/>
    <mergeCell ref="M31:N31"/>
    <mergeCell ref="B29:G29"/>
    <mergeCell ref="A34:H34"/>
    <mergeCell ref="I34:J34"/>
    <mergeCell ref="K34:L34"/>
    <mergeCell ref="M34:N34"/>
    <mergeCell ref="O34:P34"/>
    <mergeCell ref="Q34:R34"/>
    <mergeCell ref="A33:H33"/>
    <mergeCell ref="I33:J33"/>
    <mergeCell ref="K33:L33"/>
    <mergeCell ref="M33:N33"/>
    <mergeCell ref="O33:P33"/>
    <mergeCell ref="Q33:R33"/>
    <mergeCell ref="A36:H36"/>
    <mergeCell ref="I36:J36"/>
    <mergeCell ref="K36:L36"/>
    <mergeCell ref="M36:N36"/>
    <mergeCell ref="O36:P36"/>
    <mergeCell ref="Q36:R36"/>
    <mergeCell ref="A35:H35"/>
    <mergeCell ref="I35:J35"/>
    <mergeCell ref="K35:L35"/>
    <mergeCell ref="M35:N35"/>
    <mergeCell ref="O35:P35"/>
    <mergeCell ref="Q35:R35"/>
    <mergeCell ref="A38:H38"/>
    <mergeCell ref="I38:J38"/>
    <mergeCell ref="K38:L38"/>
    <mergeCell ref="M38:N38"/>
    <mergeCell ref="O38:P38"/>
    <mergeCell ref="Q38:R38"/>
    <mergeCell ref="A37:H37"/>
    <mergeCell ref="I37:J37"/>
    <mergeCell ref="K37:L37"/>
    <mergeCell ref="M37:N37"/>
    <mergeCell ref="O37:P37"/>
    <mergeCell ref="Q37:R37"/>
    <mergeCell ref="A40:H40"/>
    <mergeCell ref="I40:J40"/>
    <mergeCell ref="K40:L40"/>
    <mergeCell ref="M40:N40"/>
    <mergeCell ref="O40:P40"/>
    <mergeCell ref="Q40:R40"/>
    <mergeCell ref="A39:H39"/>
    <mergeCell ref="I39:J39"/>
    <mergeCell ref="K39:L39"/>
    <mergeCell ref="M39:N39"/>
    <mergeCell ref="O39:P39"/>
    <mergeCell ref="Q39:R39"/>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5:N45"/>
    <mergeCell ref="A46:B46"/>
    <mergeCell ref="A47:B48"/>
    <mergeCell ref="A49:B50"/>
    <mergeCell ref="A51:B52"/>
    <mergeCell ref="A53:B54"/>
    <mergeCell ref="A43:H43"/>
    <mergeCell ref="I43:J43"/>
    <mergeCell ref="K43:L43"/>
    <mergeCell ref="M43:N43"/>
    <mergeCell ref="A63:N63"/>
    <mergeCell ref="B64:F64"/>
    <mergeCell ref="G64:H64"/>
    <mergeCell ref="I64:J64"/>
    <mergeCell ref="K64:L64"/>
    <mergeCell ref="M64:N64"/>
    <mergeCell ref="A55:B56"/>
    <mergeCell ref="A57:B58"/>
    <mergeCell ref="A59:B60"/>
    <mergeCell ref="A61:B62"/>
    <mergeCell ref="B65:F65"/>
    <mergeCell ref="G65:H65"/>
    <mergeCell ref="I65:J65"/>
    <mergeCell ref="K65:L65"/>
    <mergeCell ref="M65:N65"/>
    <mergeCell ref="B66:F66"/>
    <mergeCell ref="G66:H66"/>
    <mergeCell ref="I66:J66"/>
    <mergeCell ref="K66:L66"/>
    <mergeCell ref="M66:N66"/>
    <mergeCell ref="B67:F67"/>
    <mergeCell ref="G67:H67"/>
    <mergeCell ref="I67:J67"/>
    <mergeCell ref="K67:L67"/>
    <mergeCell ref="M67:N67"/>
    <mergeCell ref="B68:F68"/>
    <mergeCell ref="G68:H68"/>
    <mergeCell ref="I68:J68"/>
    <mergeCell ref="K68:L68"/>
    <mergeCell ref="M68:N68"/>
    <mergeCell ref="B69:F69"/>
    <mergeCell ref="G69:H69"/>
    <mergeCell ref="I69:J69"/>
    <mergeCell ref="K69:L69"/>
    <mergeCell ref="M69:N69"/>
    <mergeCell ref="B70:F70"/>
    <mergeCell ref="G70:H70"/>
    <mergeCell ref="I70:J70"/>
    <mergeCell ref="K70:L70"/>
    <mergeCell ref="M70:N70"/>
    <mergeCell ref="A77:L77"/>
    <mergeCell ref="M77:N77"/>
    <mergeCell ref="B73:L73"/>
    <mergeCell ref="M73:N73"/>
    <mergeCell ref="A75:N75"/>
    <mergeCell ref="A76:D76"/>
    <mergeCell ref="E76:L76"/>
    <mergeCell ref="M76:N76"/>
    <mergeCell ref="B71:F71"/>
    <mergeCell ref="G71:H71"/>
    <mergeCell ref="I71:J71"/>
    <mergeCell ref="K71:L71"/>
    <mergeCell ref="M71:N71"/>
    <mergeCell ref="B72:F72"/>
    <mergeCell ref="G72:H72"/>
    <mergeCell ref="I72:J72"/>
    <mergeCell ref="K72:L72"/>
    <mergeCell ref="M72:N72"/>
  </mergeCells>
  <conditionalFormatting sqref="C59:N59 C57:N57 C61:N61 C49:N49 C51:N51 C53:N53 C47:N47 C55:N55">
    <cfRule type="cellIs" dxfId="45" priority="3" stopIfTrue="1" operator="equal">
      <formula>"x"</formula>
    </cfRule>
  </conditionalFormatting>
  <conditionalFormatting sqref="C60:N60 C58:N58 C62:N62 C50:N50 C52:N52 C54:N54 C56:M56 N55:N56 C48:N48">
    <cfRule type="cellIs" dxfId="44"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7:N62"/>
  </dataValidations>
  <pageMargins left="0.74803149606299213" right="0.74803149606299213" top="0.39370078740157483" bottom="0" header="0.51181102362204722" footer="0.51181102362204722"/>
  <pageSetup paperSize="9" scale="95" orientation="portrait" r:id="rId1"/>
  <headerFooter alignWithMargins="0"/>
  <rowBreaks count="1" manualBreakCount="1">
    <brk id="43" max="13" man="1"/>
  </rowBreaks>
</worksheet>
</file>

<file path=xl/worksheets/sheet11.xml><?xml version="1.0" encoding="utf-8"?>
<worksheet xmlns="http://schemas.openxmlformats.org/spreadsheetml/2006/main" xmlns:r="http://schemas.openxmlformats.org/officeDocument/2006/relationships">
  <sheetPr>
    <tabColor rgb="FFFFFF00"/>
    <pageSetUpPr fitToPage="1"/>
  </sheetPr>
  <dimension ref="A2:N70"/>
  <sheetViews>
    <sheetView topLeftCell="A15" workbookViewId="0">
      <selection activeCell="T41" sqref="T41"/>
    </sheetView>
  </sheetViews>
  <sheetFormatPr defaultColWidth="8.85546875" defaultRowHeight="15"/>
  <cols>
    <col min="1" max="1" width="19.5703125" style="75" customWidth="1"/>
    <col min="2" max="2" width="5.42578125" style="75" hidden="1" customWidth="1"/>
    <col min="3" max="7" width="8.85546875" style="75"/>
    <col min="8" max="8" width="4.7109375" style="75" customWidth="1"/>
    <col min="9" max="9" width="8.85546875" style="75" customWidth="1"/>
    <col min="10" max="10" width="5.7109375" style="75" customWidth="1"/>
    <col min="11" max="11" width="6.42578125" style="75" customWidth="1"/>
    <col min="12" max="12" width="5.5703125" style="75" customWidth="1"/>
    <col min="13" max="13" width="6.140625" style="75" customWidth="1"/>
    <col min="14" max="14" width="7.140625" style="75" customWidth="1"/>
    <col min="15" max="16384" width="8.85546875" style="75"/>
  </cols>
  <sheetData>
    <row r="2" spans="1:14" ht="18.75" thickBot="1">
      <c r="A2" s="915" t="s">
        <v>662</v>
      </c>
      <c r="B2" s="915"/>
      <c r="C2" s="915"/>
      <c r="D2" s="915"/>
      <c r="E2" s="915"/>
      <c r="F2" s="915"/>
      <c r="G2" s="915"/>
      <c r="H2" s="915"/>
      <c r="I2" s="915"/>
      <c r="J2" s="915"/>
      <c r="K2" s="915"/>
      <c r="L2" s="915"/>
      <c r="M2" s="915"/>
      <c r="N2" s="915"/>
    </row>
    <row r="3" spans="1:14">
      <c r="A3" s="52"/>
      <c r="B3" s="52"/>
      <c r="C3" s="52"/>
      <c r="D3" s="52"/>
      <c r="E3" s="52"/>
      <c r="F3" s="52"/>
      <c r="G3" s="52"/>
      <c r="H3" s="52"/>
      <c r="I3" s="52"/>
      <c r="J3" s="52"/>
      <c r="K3" s="52"/>
      <c r="L3" s="52"/>
      <c r="M3" s="52"/>
      <c r="N3" s="52"/>
    </row>
    <row r="4" spans="1:14" ht="24" customHeight="1">
      <c r="A4" s="916" t="s">
        <v>452</v>
      </c>
      <c r="B4" s="917"/>
      <c r="C4" s="917"/>
      <c r="D4" s="918"/>
      <c r="E4" s="919" t="s">
        <v>411</v>
      </c>
      <c r="F4" s="920"/>
      <c r="G4" s="920"/>
      <c r="H4" s="921"/>
      <c r="I4" s="990" t="s">
        <v>453</v>
      </c>
      <c r="J4" s="991"/>
      <c r="K4" s="991"/>
      <c r="L4" s="991"/>
      <c r="M4" s="991"/>
      <c r="N4" s="992"/>
    </row>
    <row r="5" spans="1:14">
      <c r="A5" s="923" t="s">
        <v>454</v>
      </c>
      <c r="B5" s="924"/>
      <c r="C5" s="924"/>
      <c r="D5" s="925"/>
      <c r="E5" s="929" t="s">
        <v>413</v>
      </c>
      <c r="F5" s="930"/>
      <c r="G5" s="930"/>
      <c r="H5" s="930"/>
      <c r="I5" s="931" t="s">
        <v>455</v>
      </c>
      <c r="J5" s="932"/>
      <c r="K5" s="932"/>
      <c r="L5" s="933"/>
      <c r="M5" s="933"/>
      <c r="N5" s="934"/>
    </row>
    <row r="6" spans="1:14" ht="21.75" customHeight="1">
      <c r="A6" s="926"/>
      <c r="B6" s="927"/>
      <c r="C6" s="927"/>
      <c r="D6" s="928"/>
      <c r="E6" s="930"/>
      <c r="F6" s="930"/>
      <c r="G6" s="930"/>
      <c r="H6" s="930"/>
      <c r="I6" s="935"/>
      <c r="J6" s="936"/>
      <c r="K6" s="936"/>
      <c r="L6" s="936"/>
      <c r="M6" s="936"/>
      <c r="N6" s="937"/>
    </row>
    <row r="7" spans="1:14">
      <c r="A7" s="901" t="s">
        <v>272</v>
      </c>
      <c r="B7" s="902"/>
      <c r="C7" s="902"/>
      <c r="D7" s="903"/>
      <c r="E7" s="907" t="s">
        <v>430</v>
      </c>
      <c r="F7" s="907"/>
      <c r="G7" s="907"/>
      <c r="H7" s="908"/>
      <c r="I7" s="911" t="s">
        <v>273</v>
      </c>
      <c r="J7" s="911"/>
      <c r="K7" s="911"/>
      <c r="L7" s="911"/>
      <c r="M7" s="911"/>
      <c r="N7" s="911"/>
    </row>
    <row r="8" spans="1:14">
      <c r="A8" s="904"/>
      <c r="B8" s="905"/>
      <c r="C8" s="905"/>
      <c r="D8" s="906"/>
      <c r="E8" s="909"/>
      <c r="F8" s="909"/>
      <c r="G8" s="909"/>
      <c r="H8" s="910"/>
      <c r="I8" s="912">
        <v>2019</v>
      </c>
      <c r="J8" s="913"/>
      <c r="K8" s="914">
        <v>2020</v>
      </c>
      <c r="L8" s="914"/>
      <c r="M8" s="914">
        <v>2021</v>
      </c>
      <c r="N8" s="914"/>
    </row>
    <row r="9" spans="1:14" ht="22.5" customHeight="1">
      <c r="A9" s="938" t="s">
        <v>274</v>
      </c>
      <c r="B9" s="939"/>
      <c r="C9" s="939"/>
      <c r="D9" s="940"/>
      <c r="E9" s="941"/>
      <c r="F9" s="941"/>
      <c r="G9" s="941"/>
      <c r="H9" s="942"/>
      <c r="I9" s="943" t="s">
        <v>275</v>
      </c>
      <c r="J9" s="944"/>
      <c r="K9" s="945" t="s">
        <v>275</v>
      </c>
      <c r="L9" s="945"/>
      <c r="M9" s="945" t="s">
        <v>275</v>
      </c>
      <c r="N9" s="945"/>
    </row>
    <row r="10" spans="1:14" ht="40.5" customHeight="1">
      <c r="A10" s="896" t="s">
        <v>276</v>
      </c>
      <c r="B10" s="897"/>
      <c r="C10" s="987" t="s">
        <v>588</v>
      </c>
      <c r="D10" s="988"/>
      <c r="E10" s="988"/>
      <c r="F10" s="988"/>
      <c r="G10" s="988"/>
      <c r="H10" s="988"/>
      <c r="I10" s="988"/>
      <c r="J10" s="988"/>
      <c r="K10" s="988"/>
      <c r="L10" s="988"/>
      <c r="M10" s="988"/>
      <c r="N10" s="989"/>
    </row>
    <row r="11" spans="1:14">
      <c r="A11" s="877" t="s">
        <v>277</v>
      </c>
      <c r="B11" s="878"/>
      <c r="C11" s="956" t="s">
        <v>589</v>
      </c>
      <c r="D11" s="884"/>
      <c r="E11" s="884"/>
      <c r="F11" s="884"/>
      <c r="G11" s="884"/>
      <c r="H11" s="884"/>
      <c r="I11" s="884"/>
      <c r="J11" s="884"/>
      <c r="K11" s="884"/>
      <c r="L11" s="884"/>
      <c r="M11" s="884"/>
      <c r="N11" s="885"/>
    </row>
    <row r="12" spans="1:14">
      <c r="A12" s="879"/>
      <c r="B12" s="880"/>
      <c r="C12" s="886"/>
      <c r="D12" s="887"/>
      <c r="E12" s="887"/>
      <c r="F12" s="887"/>
      <c r="G12" s="887"/>
      <c r="H12" s="887"/>
      <c r="I12" s="887"/>
      <c r="J12" s="887"/>
      <c r="K12" s="887"/>
      <c r="L12" s="887"/>
      <c r="M12" s="887"/>
      <c r="N12" s="888"/>
    </row>
    <row r="13" spans="1:14">
      <c r="A13" s="879"/>
      <c r="B13" s="880"/>
      <c r="C13" s="886"/>
      <c r="D13" s="887"/>
      <c r="E13" s="887"/>
      <c r="F13" s="887"/>
      <c r="G13" s="887"/>
      <c r="H13" s="887"/>
      <c r="I13" s="887"/>
      <c r="J13" s="887"/>
      <c r="K13" s="887"/>
      <c r="L13" s="887"/>
      <c r="M13" s="887"/>
      <c r="N13" s="888"/>
    </row>
    <row r="14" spans="1:14">
      <c r="A14" s="879"/>
      <c r="B14" s="880"/>
      <c r="C14" s="886"/>
      <c r="D14" s="887"/>
      <c r="E14" s="887"/>
      <c r="F14" s="887"/>
      <c r="G14" s="887"/>
      <c r="H14" s="887"/>
      <c r="I14" s="887"/>
      <c r="J14" s="887"/>
      <c r="K14" s="887"/>
      <c r="L14" s="887"/>
      <c r="M14" s="887"/>
      <c r="N14" s="888"/>
    </row>
    <row r="15" spans="1:14" ht="14.25" customHeight="1">
      <c r="A15" s="879"/>
      <c r="B15" s="880"/>
      <c r="C15" s="886"/>
      <c r="D15" s="887"/>
      <c r="E15" s="887"/>
      <c r="F15" s="887"/>
      <c r="G15" s="887"/>
      <c r="H15" s="887"/>
      <c r="I15" s="887"/>
      <c r="J15" s="887"/>
      <c r="K15" s="887"/>
      <c r="L15" s="887"/>
      <c r="M15" s="887"/>
      <c r="N15" s="888"/>
    </row>
    <row r="16" spans="1:14" ht="11.25" hidden="1" customHeight="1">
      <c r="A16" s="879"/>
      <c r="B16" s="880"/>
      <c r="C16" s="886"/>
      <c r="D16" s="887"/>
      <c r="E16" s="887"/>
      <c r="F16" s="887"/>
      <c r="G16" s="887"/>
      <c r="H16" s="887"/>
      <c r="I16" s="887"/>
      <c r="J16" s="887"/>
      <c r="K16" s="887"/>
      <c r="L16" s="887"/>
      <c r="M16" s="887"/>
      <c r="N16" s="888"/>
    </row>
    <row r="17" spans="1:14" hidden="1">
      <c r="A17" s="879"/>
      <c r="B17" s="880"/>
      <c r="C17" s="886"/>
      <c r="D17" s="887"/>
      <c r="E17" s="887"/>
      <c r="F17" s="887"/>
      <c r="G17" s="887"/>
      <c r="H17" s="887"/>
      <c r="I17" s="887"/>
      <c r="J17" s="887"/>
      <c r="K17" s="887"/>
      <c r="L17" s="887"/>
      <c r="M17" s="887"/>
      <c r="N17" s="888"/>
    </row>
    <row r="18" spans="1:14" hidden="1">
      <c r="A18" s="879"/>
      <c r="B18" s="880"/>
      <c r="C18" s="886"/>
      <c r="D18" s="887"/>
      <c r="E18" s="887"/>
      <c r="F18" s="887"/>
      <c r="G18" s="887"/>
      <c r="H18" s="887"/>
      <c r="I18" s="887"/>
      <c r="J18" s="887"/>
      <c r="K18" s="887"/>
      <c r="L18" s="887"/>
      <c r="M18" s="887"/>
      <c r="N18" s="888"/>
    </row>
    <row r="19" spans="1:14" hidden="1">
      <c r="A19" s="879"/>
      <c r="B19" s="880"/>
      <c r="C19" s="886"/>
      <c r="D19" s="887"/>
      <c r="E19" s="887"/>
      <c r="F19" s="887"/>
      <c r="G19" s="887"/>
      <c r="H19" s="887"/>
      <c r="I19" s="887"/>
      <c r="J19" s="887"/>
      <c r="K19" s="887"/>
      <c r="L19" s="887"/>
      <c r="M19" s="887"/>
      <c r="N19" s="888"/>
    </row>
    <row r="20" spans="1:14" hidden="1">
      <c r="A20" s="879"/>
      <c r="B20" s="880"/>
      <c r="C20" s="886"/>
      <c r="D20" s="887"/>
      <c r="E20" s="887"/>
      <c r="F20" s="887"/>
      <c r="G20" s="887"/>
      <c r="H20" s="887"/>
      <c r="I20" s="887"/>
      <c r="J20" s="887"/>
      <c r="K20" s="887"/>
      <c r="L20" s="887"/>
      <c r="M20" s="887"/>
      <c r="N20" s="888"/>
    </row>
    <row r="21" spans="1:14" hidden="1">
      <c r="A21" s="879"/>
      <c r="B21" s="880"/>
      <c r="C21" s="886"/>
      <c r="D21" s="887"/>
      <c r="E21" s="887"/>
      <c r="F21" s="887"/>
      <c r="G21" s="887"/>
      <c r="H21" s="887"/>
      <c r="I21" s="887"/>
      <c r="J21" s="887"/>
      <c r="K21" s="887"/>
      <c r="L21" s="887"/>
      <c r="M21" s="887"/>
      <c r="N21" s="888"/>
    </row>
    <row r="22" spans="1:14" hidden="1">
      <c r="A22" s="879"/>
      <c r="B22" s="880"/>
      <c r="C22" s="886"/>
      <c r="D22" s="887"/>
      <c r="E22" s="887"/>
      <c r="F22" s="887"/>
      <c r="G22" s="887"/>
      <c r="H22" s="887"/>
      <c r="I22" s="887"/>
      <c r="J22" s="887"/>
      <c r="K22" s="887"/>
      <c r="L22" s="887"/>
      <c r="M22" s="887"/>
      <c r="N22" s="888"/>
    </row>
    <row r="23" spans="1:14" ht="155.25" customHeight="1">
      <c r="A23" s="881"/>
      <c r="B23" s="882"/>
      <c r="C23" s="889"/>
      <c r="D23" s="890"/>
      <c r="E23" s="890"/>
      <c r="F23" s="890"/>
      <c r="G23" s="890"/>
      <c r="H23" s="890"/>
      <c r="I23" s="890"/>
      <c r="J23" s="890"/>
      <c r="K23" s="890"/>
      <c r="L23" s="890"/>
      <c r="M23" s="890"/>
      <c r="N23" s="891"/>
    </row>
    <row r="24" spans="1:14">
      <c r="A24" s="854"/>
      <c r="B24" s="892"/>
      <c r="C24" s="892"/>
      <c r="D24" s="892"/>
      <c r="E24" s="892"/>
      <c r="F24" s="892"/>
      <c r="G24" s="892"/>
      <c r="H24" s="892"/>
      <c r="I24" s="892"/>
      <c r="J24" s="892"/>
      <c r="K24" s="892"/>
      <c r="L24" s="892"/>
      <c r="M24" s="892"/>
      <c r="N24" s="855"/>
    </row>
    <row r="25" spans="1:14" ht="27.6" customHeight="1">
      <c r="A25" s="55">
        <v>1</v>
      </c>
      <c r="B25" s="893" t="s">
        <v>705</v>
      </c>
      <c r="C25" s="894"/>
      <c r="D25" s="894"/>
      <c r="E25" s="894"/>
      <c r="F25" s="894"/>
      <c r="G25" s="895"/>
      <c r="H25" s="55">
        <v>4</v>
      </c>
      <c r="I25" s="893" t="s">
        <v>708</v>
      </c>
      <c r="J25" s="894"/>
      <c r="K25" s="894"/>
      <c r="L25" s="894"/>
      <c r="M25" s="894"/>
      <c r="N25" s="895"/>
    </row>
    <row r="26" spans="1:14" ht="24" customHeight="1">
      <c r="A26" s="55">
        <v>2</v>
      </c>
      <c r="B26" s="893" t="s">
        <v>706</v>
      </c>
      <c r="C26" s="894"/>
      <c r="D26" s="894"/>
      <c r="E26" s="894"/>
      <c r="F26" s="894"/>
      <c r="G26" s="895"/>
      <c r="H26" s="55">
        <v>5</v>
      </c>
      <c r="I26" s="873"/>
      <c r="J26" s="874"/>
      <c r="K26" s="874"/>
      <c r="L26" s="874"/>
      <c r="M26" s="874"/>
      <c r="N26" s="875"/>
    </row>
    <row r="27" spans="1:14" ht="27" customHeight="1">
      <c r="A27" s="55">
        <v>3</v>
      </c>
      <c r="B27" s="893" t="s">
        <v>707</v>
      </c>
      <c r="C27" s="894"/>
      <c r="D27" s="894"/>
      <c r="E27" s="894"/>
      <c r="F27" s="894"/>
      <c r="G27" s="895"/>
      <c r="H27" s="55">
        <v>6</v>
      </c>
      <c r="I27" s="873"/>
      <c r="J27" s="874"/>
      <c r="K27" s="874"/>
      <c r="L27" s="874"/>
      <c r="M27" s="874"/>
      <c r="N27" s="875"/>
    </row>
    <row r="28" spans="1:14">
      <c r="A28" s="951" t="s">
        <v>278</v>
      </c>
      <c r="B28" s="952"/>
      <c r="C28" s="952"/>
      <c r="D28" s="952"/>
      <c r="E28" s="952"/>
      <c r="F28" s="952"/>
      <c r="G28" s="952"/>
      <c r="H28" s="952"/>
      <c r="I28" s="952"/>
      <c r="J28" s="952"/>
      <c r="K28" s="952"/>
      <c r="L28" s="952"/>
      <c r="M28" s="952"/>
      <c r="N28" s="953"/>
    </row>
    <row r="29" spans="1:14" ht="29.25" customHeight="1">
      <c r="A29" s="851" t="s">
        <v>279</v>
      </c>
      <c r="B29" s="852"/>
      <c r="C29" s="852"/>
      <c r="D29" s="852"/>
      <c r="E29" s="852"/>
      <c r="F29" s="852"/>
      <c r="G29" s="852"/>
      <c r="H29" s="853"/>
      <c r="I29" s="854" t="s">
        <v>611</v>
      </c>
      <c r="J29" s="855"/>
      <c r="K29" s="856" t="s">
        <v>612</v>
      </c>
      <c r="L29" s="856"/>
      <c r="M29" s="857" t="s">
        <v>282</v>
      </c>
      <c r="N29" s="857"/>
    </row>
    <row r="30" spans="1:14" ht="14.25" customHeight="1">
      <c r="A30" s="858" t="s">
        <v>709</v>
      </c>
      <c r="B30" s="859"/>
      <c r="C30" s="859"/>
      <c r="D30" s="859"/>
      <c r="E30" s="859"/>
      <c r="F30" s="859"/>
      <c r="G30" s="859"/>
      <c r="H30" s="860"/>
      <c r="I30" s="847">
        <v>350</v>
      </c>
      <c r="J30" s="847"/>
      <c r="K30" s="847"/>
      <c r="L30" s="847"/>
      <c r="M30" s="848"/>
      <c r="N30" s="848"/>
    </row>
    <row r="31" spans="1:14" ht="12.75" customHeight="1">
      <c r="A31" s="858"/>
      <c r="B31" s="859"/>
      <c r="C31" s="859"/>
      <c r="D31" s="859"/>
      <c r="E31" s="859"/>
      <c r="F31" s="859"/>
      <c r="G31" s="859"/>
      <c r="H31" s="860"/>
      <c r="I31" s="847"/>
      <c r="J31" s="847"/>
      <c r="K31" s="949"/>
      <c r="L31" s="949"/>
      <c r="M31" s="950"/>
      <c r="N31" s="950"/>
    </row>
    <row r="32" spans="1:14" ht="14.25" hidden="1" customHeight="1">
      <c r="A32" s="858"/>
      <c r="B32" s="859"/>
      <c r="C32" s="859"/>
      <c r="D32" s="859"/>
      <c r="E32" s="859"/>
      <c r="F32" s="859"/>
      <c r="G32" s="859"/>
      <c r="H32" s="860"/>
      <c r="I32" s="847"/>
      <c r="J32" s="847"/>
      <c r="K32" s="949"/>
      <c r="L32" s="949"/>
      <c r="M32" s="950"/>
      <c r="N32" s="950"/>
    </row>
    <row r="33" spans="1:14">
      <c r="A33" s="851" t="s">
        <v>283</v>
      </c>
      <c r="B33" s="852"/>
      <c r="C33" s="852"/>
      <c r="D33" s="852"/>
      <c r="E33" s="852"/>
      <c r="F33" s="852"/>
      <c r="G33" s="852"/>
      <c r="H33" s="853"/>
      <c r="I33" s="854" t="s">
        <v>611</v>
      </c>
      <c r="J33" s="855"/>
      <c r="K33" s="856" t="s">
        <v>386</v>
      </c>
      <c r="L33" s="856"/>
      <c r="M33" s="854" t="s">
        <v>282</v>
      </c>
      <c r="N33" s="855"/>
    </row>
    <row r="34" spans="1:14">
      <c r="A34" s="858" t="s">
        <v>708</v>
      </c>
      <c r="B34" s="859"/>
      <c r="C34" s="859"/>
      <c r="D34" s="859"/>
      <c r="E34" s="859"/>
      <c r="F34" s="859"/>
      <c r="G34" s="859"/>
      <c r="H34" s="860"/>
      <c r="I34" s="869" t="s">
        <v>717</v>
      </c>
      <c r="J34" s="847"/>
      <c r="K34" s="869"/>
      <c r="L34" s="847"/>
      <c r="M34" s="848"/>
      <c r="N34" s="848"/>
    </row>
    <row r="35" spans="1:14" hidden="1">
      <c r="A35" s="851" t="s">
        <v>284</v>
      </c>
      <c r="B35" s="852"/>
      <c r="C35" s="852"/>
      <c r="D35" s="852"/>
      <c r="E35" s="852"/>
      <c r="F35" s="852"/>
      <c r="G35" s="852"/>
      <c r="H35" s="853"/>
      <c r="I35" s="854" t="s">
        <v>280</v>
      </c>
      <c r="J35" s="855"/>
      <c r="K35" s="856" t="s">
        <v>281</v>
      </c>
      <c r="L35" s="856"/>
      <c r="M35" s="857" t="s">
        <v>285</v>
      </c>
      <c r="N35" s="843"/>
    </row>
    <row r="36" spans="1:14" hidden="1">
      <c r="A36" s="858"/>
      <c r="B36" s="859"/>
      <c r="C36" s="859"/>
      <c r="D36" s="859"/>
      <c r="E36" s="859"/>
      <c r="F36" s="859"/>
      <c r="G36" s="859"/>
      <c r="H36" s="860"/>
      <c r="I36" s="862"/>
      <c r="J36" s="862"/>
      <c r="K36" s="847"/>
      <c r="L36" s="847"/>
      <c r="M36" s="848"/>
      <c r="N36" s="848"/>
    </row>
    <row r="37" spans="1:14" hidden="1">
      <c r="A37" s="851" t="s">
        <v>286</v>
      </c>
      <c r="B37" s="852"/>
      <c r="C37" s="852"/>
      <c r="D37" s="852"/>
      <c r="E37" s="852"/>
      <c r="F37" s="852"/>
      <c r="G37" s="852"/>
      <c r="H37" s="853"/>
      <c r="I37" s="854" t="s">
        <v>280</v>
      </c>
      <c r="J37" s="855"/>
      <c r="K37" s="856" t="s">
        <v>281</v>
      </c>
      <c r="L37" s="856"/>
      <c r="M37" s="857" t="s">
        <v>285</v>
      </c>
      <c r="N37" s="843"/>
    </row>
    <row r="38" spans="1:14" ht="4.5" customHeight="1">
      <c r="A38" s="844"/>
      <c r="B38" s="845"/>
      <c r="C38" s="845"/>
      <c r="D38" s="845"/>
      <c r="E38" s="845"/>
      <c r="F38" s="845"/>
      <c r="G38" s="845"/>
      <c r="H38" s="846"/>
      <c r="I38" s="847"/>
      <c r="J38" s="847"/>
      <c r="K38" s="847"/>
      <c r="L38" s="847"/>
      <c r="M38" s="848"/>
      <c r="N38" s="848"/>
    </row>
    <row r="39" spans="1:14">
      <c r="A39" s="840" t="s">
        <v>287</v>
      </c>
      <c r="B39" s="841"/>
      <c r="C39" s="841"/>
      <c r="D39" s="841"/>
      <c r="E39" s="841"/>
      <c r="F39" s="841"/>
      <c r="G39" s="841"/>
      <c r="H39" s="841"/>
      <c r="I39" s="841"/>
      <c r="J39" s="841"/>
      <c r="K39" s="841"/>
      <c r="L39" s="841"/>
      <c r="M39" s="841"/>
      <c r="N39" s="842"/>
    </row>
    <row r="40" spans="1:14" ht="42.75">
      <c r="A40" s="843" t="s">
        <v>288</v>
      </c>
      <c r="B40" s="843"/>
      <c r="C40" s="58" t="s">
        <v>289</v>
      </c>
      <c r="D40" s="58" t="s">
        <v>290</v>
      </c>
      <c r="E40" s="58" t="s">
        <v>291</v>
      </c>
      <c r="F40" s="58" t="s">
        <v>292</v>
      </c>
      <c r="G40" s="58" t="s">
        <v>293</v>
      </c>
      <c r="H40" s="58" t="s">
        <v>294</v>
      </c>
      <c r="I40" s="58" t="s">
        <v>295</v>
      </c>
      <c r="J40" s="58" t="s">
        <v>296</v>
      </c>
      <c r="K40" s="58" t="s">
        <v>297</v>
      </c>
      <c r="L40" s="58" t="s">
        <v>298</v>
      </c>
      <c r="M40" s="58" t="s">
        <v>299</v>
      </c>
      <c r="N40" s="58" t="s">
        <v>300</v>
      </c>
    </row>
    <row r="41" spans="1:14">
      <c r="A41" s="836">
        <v>1</v>
      </c>
      <c r="B41" s="837"/>
      <c r="C41" s="126"/>
      <c r="D41" s="92"/>
      <c r="E41" s="92"/>
      <c r="F41" s="60"/>
      <c r="G41" s="60"/>
      <c r="H41" s="60"/>
      <c r="I41" s="60"/>
      <c r="J41" s="72"/>
      <c r="K41" s="60"/>
      <c r="L41" s="59"/>
      <c r="M41" s="59"/>
      <c r="N41" s="59"/>
    </row>
    <row r="42" spans="1:14" ht="15.75" thickBot="1">
      <c r="A42" s="838"/>
      <c r="B42" s="839"/>
      <c r="C42" s="61"/>
      <c r="D42" s="61"/>
      <c r="E42" s="61"/>
      <c r="F42" s="62"/>
      <c r="G42" s="62"/>
      <c r="H42" s="62"/>
      <c r="I42" s="62"/>
      <c r="J42" s="73"/>
      <c r="K42" s="63"/>
      <c r="L42" s="62"/>
      <c r="M42" s="62"/>
      <c r="N42" s="61"/>
    </row>
    <row r="43" spans="1:14">
      <c r="A43" s="836">
        <v>2</v>
      </c>
      <c r="B43" s="837"/>
      <c r="C43" s="59"/>
      <c r="D43" s="100"/>
      <c r="E43" s="100"/>
      <c r="F43" s="100"/>
      <c r="G43" s="90"/>
      <c r="H43" s="90"/>
      <c r="I43" s="60"/>
      <c r="J43" s="60"/>
      <c r="K43" s="60"/>
      <c r="L43" s="59"/>
      <c r="M43" s="59"/>
      <c r="N43" s="59"/>
    </row>
    <row r="44" spans="1:14" ht="15.75" thickBot="1">
      <c r="A44" s="838"/>
      <c r="B44" s="839"/>
      <c r="C44" s="61"/>
      <c r="D44" s="61"/>
      <c r="E44" s="61"/>
      <c r="F44" s="62"/>
      <c r="G44" s="62"/>
      <c r="H44" s="62"/>
      <c r="I44" s="62"/>
      <c r="J44" s="62"/>
      <c r="K44" s="63"/>
      <c r="L44" s="62"/>
      <c r="M44" s="62"/>
      <c r="N44" s="61"/>
    </row>
    <row r="45" spans="1:14" s="117" customFormat="1">
      <c r="A45" s="94">
        <v>3</v>
      </c>
      <c r="B45" s="1166"/>
      <c r="C45" s="1167"/>
      <c r="D45" s="1167"/>
      <c r="E45" s="1167"/>
      <c r="F45" s="1168"/>
      <c r="G45" s="1168"/>
      <c r="H45" s="90"/>
      <c r="I45" s="90"/>
      <c r="J45" s="90"/>
      <c r="K45" s="90"/>
      <c r="L45" s="90"/>
      <c r="M45" s="90"/>
      <c r="N45" s="90"/>
    </row>
    <row r="46" spans="1:14" s="117" customFormat="1">
      <c r="A46" s="94"/>
      <c r="B46" s="1166"/>
      <c r="C46" s="1167"/>
      <c r="D46" s="1167"/>
      <c r="E46" s="1167"/>
      <c r="F46" s="1168"/>
      <c r="G46" s="1168"/>
      <c r="H46" s="1168"/>
      <c r="I46" s="1168"/>
      <c r="J46" s="1168"/>
      <c r="K46" s="1169"/>
      <c r="L46" s="1168"/>
      <c r="M46" s="1168"/>
      <c r="N46" s="1167"/>
    </row>
    <row r="47" spans="1:14">
      <c r="A47" s="836">
        <v>4</v>
      </c>
      <c r="B47" s="837"/>
      <c r="C47" s="59"/>
      <c r="D47" s="78"/>
      <c r="E47" s="59"/>
      <c r="F47" s="60"/>
      <c r="G47" s="100"/>
      <c r="H47" s="90"/>
      <c r="I47" s="90"/>
      <c r="J47" s="90"/>
      <c r="K47" s="90"/>
      <c r="L47" s="93"/>
      <c r="M47" s="90"/>
      <c r="N47" s="90"/>
    </row>
    <row r="48" spans="1:14" ht="15.75" thickBot="1">
      <c r="A48" s="838"/>
      <c r="B48" s="839"/>
      <c r="C48" s="61"/>
      <c r="D48" s="61"/>
      <c r="E48" s="61"/>
      <c r="F48" s="62"/>
      <c r="G48" s="62"/>
      <c r="H48" s="62"/>
      <c r="I48" s="62"/>
      <c r="J48" s="62"/>
      <c r="K48" s="63"/>
      <c r="L48" s="63"/>
      <c r="M48" s="63"/>
      <c r="N48" s="61"/>
    </row>
    <row r="49" spans="1:14">
      <c r="A49" s="83"/>
      <c r="B49" s="83"/>
      <c r="C49" s="83"/>
      <c r="D49" s="83"/>
      <c r="E49" s="83"/>
      <c r="F49" s="83"/>
      <c r="G49" s="83"/>
      <c r="H49" s="83"/>
      <c r="I49" s="83"/>
      <c r="J49" s="83"/>
      <c r="K49" s="83"/>
      <c r="L49" s="83"/>
      <c r="M49" s="83"/>
      <c r="N49" s="83"/>
    </row>
    <row r="50" spans="1:14">
      <c r="A50" s="810" t="s">
        <v>301</v>
      </c>
      <c r="B50" s="811"/>
      <c r="C50" s="811"/>
      <c r="D50" s="811"/>
      <c r="E50" s="811"/>
      <c r="F50" s="811"/>
      <c r="G50" s="811"/>
      <c r="H50" s="811"/>
      <c r="I50" s="811"/>
      <c r="J50" s="811"/>
      <c r="K50" s="811"/>
      <c r="L50" s="811"/>
      <c r="M50" s="811"/>
      <c r="N50" s="812"/>
    </row>
    <row r="51" spans="1:14" ht="24" customHeight="1">
      <c r="A51" s="84" t="s">
        <v>302</v>
      </c>
      <c r="B51" s="831" t="s">
        <v>303</v>
      </c>
      <c r="C51" s="832"/>
      <c r="D51" s="832"/>
      <c r="E51" s="832"/>
      <c r="F51" s="833"/>
      <c r="G51" s="834" t="s">
        <v>304</v>
      </c>
      <c r="H51" s="834"/>
      <c r="I51" s="834" t="s">
        <v>305</v>
      </c>
      <c r="J51" s="834"/>
      <c r="K51" s="834" t="s">
        <v>306</v>
      </c>
      <c r="L51" s="834"/>
      <c r="M51" s="835" t="s">
        <v>307</v>
      </c>
      <c r="N51" s="835"/>
    </row>
    <row r="52" spans="1:14">
      <c r="A52" s="85"/>
      <c r="B52" s="816"/>
      <c r="C52" s="827"/>
      <c r="D52" s="827"/>
      <c r="E52" s="827"/>
      <c r="F52" s="828"/>
      <c r="G52" s="819"/>
      <c r="H52" s="820"/>
      <c r="I52" s="829"/>
      <c r="J52" s="829"/>
      <c r="K52" s="986"/>
      <c r="L52" s="829"/>
      <c r="M52" s="946"/>
      <c r="N52" s="946"/>
    </row>
    <row r="53" spans="1:14">
      <c r="A53" s="85" t="s">
        <v>417</v>
      </c>
      <c r="B53" s="816" t="s">
        <v>456</v>
      </c>
      <c r="C53" s="827"/>
      <c r="D53" s="827"/>
      <c r="E53" s="827"/>
      <c r="F53" s="828"/>
      <c r="G53" s="819">
        <v>17.920000000000002</v>
      </c>
      <c r="H53" s="820"/>
      <c r="I53" s="829">
        <v>60</v>
      </c>
      <c r="J53" s="829"/>
      <c r="K53" s="986">
        <v>0.42</v>
      </c>
      <c r="L53" s="829"/>
      <c r="M53" s="946">
        <f>G53*I53</f>
        <v>1075.2</v>
      </c>
      <c r="N53" s="946"/>
    </row>
    <row r="54" spans="1:14">
      <c r="A54" s="85" t="s">
        <v>422</v>
      </c>
      <c r="B54" s="816" t="s">
        <v>457</v>
      </c>
      <c r="C54" s="827"/>
      <c r="D54" s="827"/>
      <c r="E54" s="827"/>
      <c r="F54" s="828"/>
      <c r="G54" s="819">
        <v>15.21</v>
      </c>
      <c r="H54" s="820"/>
      <c r="I54" s="829">
        <v>40</v>
      </c>
      <c r="J54" s="829"/>
      <c r="K54" s="986">
        <v>0.24</v>
      </c>
      <c r="L54" s="829"/>
      <c r="M54" s="946">
        <f>G54*I54</f>
        <v>608.40000000000009</v>
      </c>
      <c r="N54" s="946"/>
    </row>
    <row r="55" spans="1:14" ht="14.45" hidden="1" customHeight="1">
      <c r="A55" s="85"/>
      <c r="B55" s="816"/>
      <c r="C55" s="827"/>
      <c r="D55" s="827"/>
      <c r="E55" s="827"/>
      <c r="F55" s="828"/>
      <c r="G55" s="819"/>
      <c r="H55" s="820"/>
      <c r="I55" s="829"/>
      <c r="J55" s="829"/>
      <c r="K55" s="986"/>
      <c r="L55" s="829"/>
      <c r="M55" s="946">
        <f t="shared" ref="M55:M58" si="0">G55*I55</f>
        <v>0</v>
      </c>
      <c r="N55" s="946"/>
    </row>
    <row r="56" spans="1:14" ht="14.45" hidden="1" customHeight="1">
      <c r="A56" s="85"/>
      <c r="B56" s="816"/>
      <c r="C56" s="827"/>
      <c r="D56" s="827"/>
      <c r="E56" s="827"/>
      <c r="F56" s="828"/>
      <c r="G56" s="819"/>
      <c r="H56" s="820"/>
      <c r="I56" s="829"/>
      <c r="J56" s="829"/>
      <c r="K56" s="829"/>
      <c r="L56" s="829"/>
      <c r="M56" s="946">
        <f t="shared" si="0"/>
        <v>0</v>
      </c>
      <c r="N56" s="946"/>
    </row>
    <row r="57" spans="1:14" ht="14.45" hidden="1" customHeight="1">
      <c r="A57" s="91"/>
      <c r="B57" s="973"/>
      <c r="C57" s="827"/>
      <c r="D57" s="827"/>
      <c r="E57" s="827"/>
      <c r="F57" s="828"/>
      <c r="G57" s="819"/>
      <c r="H57" s="820"/>
      <c r="I57" s="829"/>
      <c r="J57" s="829"/>
      <c r="K57" s="829"/>
      <c r="L57" s="829"/>
      <c r="M57" s="946">
        <f t="shared" si="0"/>
        <v>0</v>
      </c>
      <c r="N57" s="946"/>
    </row>
    <row r="58" spans="1:14" ht="14.45" hidden="1" customHeight="1">
      <c r="A58" s="91"/>
      <c r="B58" s="973"/>
      <c r="C58" s="827"/>
      <c r="D58" s="827"/>
      <c r="E58" s="827"/>
      <c r="F58" s="828"/>
      <c r="G58" s="819"/>
      <c r="H58" s="820"/>
      <c r="I58" s="829"/>
      <c r="J58" s="829"/>
      <c r="K58" s="829"/>
      <c r="L58" s="829"/>
      <c r="M58" s="946">
        <f t="shared" si="0"/>
        <v>0</v>
      </c>
      <c r="N58" s="946"/>
    </row>
    <row r="59" spans="1:14">
      <c r="A59" s="91" t="s">
        <v>417</v>
      </c>
      <c r="B59" s="973" t="s">
        <v>704</v>
      </c>
      <c r="C59" s="827"/>
      <c r="D59" s="827"/>
      <c r="E59" s="827"/>
      <c r="F59" s="828"/>
      <c r="G59" s="819">
        <v>16.95</v>
      </c>
      <c r="H59" s="820"/>
      <c r="I59" s="829">
        <v>50</v>
      </c>
      <c r="J59" s="829"/>
      <c r="K59" s="986">
        <v>0.34</v>
      </c>
      <c r="L59" s="829"/>
      <c r="M59" s="946">
        <f>G59*I59</f>
        <v>847.5</v>
      </c>
      <c r="N59" s="946"/>
    </row>
    <row r="60" spans="1:14">
      <c r="A60" s="86">
        <f>COUNTA(B52:F59)</f>
        <v>3</v>
      </c>
      <c r="B60" s="808" t="s">
        <v>308</v>
      </c>
      <c r="C60" s="808"/>
      <c r="D60" s="808"/>
      <c r="E60" s="808"/>
      <c r="F60" s="808"/>
      <c r="G60" s="808"/>
      <c r="H60" s="808"/>
      <c r="I60" s="808"/>
      <c r="J60" s="808"/>
      <c r="K60" s="808"/>
      <c r="L60" s="809"/>
      <c r="M60" s="985">
        <f>M52+M53+M54+M59</f>
        <v>2531.1000000000004</v>
      </c>
      <c r="N60" s="797"/>
    </row>
    <row r="61" spans="1:14">
      <c r="A61" s="83"/>
      <c r="B61" s="83"/>
      <c r="C61" s="83"/>
      <c r="D61" s="83"/>
      <c r="E61" s="83"/>
      <c r="F61" s="83"/>
      <c r="G61" s="83"/>
      <c r="H61" s="83"/>
      <c r="I61" s="83"/>
      <c r="J61" s="83"/>
      <c r="K61" s="83"/>
      <c r="L61" s="83"/>
      <c r="M61" s="83"/>
      <c r="N61" s="83"/>
    </row>
    <row r="62" spans="1:14">
      <c r="A62" s="810" t="s">
        <v>309</v>
      </c>
      <c r="B62" s="811"/>
      <c r="C62" s="811"/>
      <c r="D62" s="811"/>
      <c r="E62" s="811"/>
      <c r="F62" s="811"/>
      <c r="G62" s="811"/>
      <c r="H62" s="811"/>
      <c r="I62" s="811"/>
      <c r="J62" s="811"/>
      <c r="K62" s="811"/>
      <c r="L62" s="811"/>
      <c r="M62" s="811"/>
      <c r="N62" s="812"/>
    </row>
    <row r="63" spans="1:14">
      <c r="A63" s="813" t="s">
        <v>310</v>
      </c>
      <c r="B63" s="814"/>
      <c r="C63" s="814"/>
      <c r="D63" s="815"/>
      <c r="E63" s="813" t="s">
        <v>108</v>
      </c>
      <c r="F63" s="814"/>
      <c r="G63" s="814"/>
      <c r="H63" s="814"/>
      <c r="I63" s="814"/>
      <c r="J63" s="814"/>
      <c r="K63" s="814"/>
      <c r="L63" s="814"/>
      <c r="M63" s="794" t="s">
        <v>311</v>
      </c>
      <c r="N63" s="796"/>
    </row>
    <row r="64" spans="1:14" ht="10.5" customHeight="1">
      <c r="A64" s="984"/>
      <c r="B64" s="799"/>
      <c r="C64" s="799"/>
      <c r="D64" s="800"/>
      <c r="E64" s="798"/>
      <c r="F64" s="799"/>
      <c r="G64" s="799"/>
      <c r="H64" s="799"/>
      <c r="I64" s="799"/>
      <c r="J64" s="799"/>
      <c r="K64" s="799"/>
      <c r="L64" s="799"/>
      <c r="M64" s="804"/>
      <c r="N64" s="805"/>
    </row>
    <row r="65" spans="1:14" hidden="1">
      <c r="A65" s="801"/>
      <c r="B65" s="802"/>
      <c r="C65" s="802"/>
      <c r="D65" s="803"/>
      <c r="E65" s="801"/>
      <c r="F65" s="802"/>
      <c r="G65" s="802"/>
      <c r="H65" s="802"/>
      <c r="I65" s="802"/>
      <c r="J65" s="802"/>
      <c r="K65" s="802"/>
      <c r="L65" s="802"/>
      <c r="M65" s="806"/>
      <c r="N65" s="807"/>
    </row>
    <row r="66" spans="1:14" hidden="1">
      <c r="A66" s="798"/>
      <c r="B66" s="799"/>
      <c r="C66" s="799"/>
      <c r="D66" s="800"/>
      <c r="E66" s="798"/>
      <c r="F66" s="799"/>
      <c r="G66" s="799"/>
      <c r="H66" s="799"/>
      <c r="I66" s="799"/>
      <c r="J66" s="799"/>
      <c r="K66" s="799"/>
      <c r="L66" s="799"/>
      <c r="M66" s="804"/>
      <c r="N66" s="805"/>
    </row>
    <row r="67" spans="1:14" hidden="1">
      <c r="A67" s="801"/>
      <c r="B67" s="802"/>
      <c r="C67" s="802"/>
      <c r="D67" s="803"/>
      <c r="E67" s="801"/>
      <c r="F67" s="802"/>
      <c r="G67" s="802"/>
      <c r="H67" s="802"/>
      <c r="I67" s="802"/>
      <c r="J67" s="802"/>
      <c r="K67" s="802"/>
      <c r="L67" s="802"/>
      <c r="M67" s="806"/>
      <c r="N67" s="807"/>
    </row>
    <row r="68" spans="1:14" hidden="1">
      <c r="A68" s="798"/>
      <c r="B68" s="799"/>
      <c r="C68" s="799"/>
      <c r="D68" s="800"/>
      <c r="E68" s="798"/>
      <c r="F68" s="799"/>
      <c r="G68" s="799"/>
      <c r="H68" s="799"/>
      <c r="I68" s="799"/>
      <c r="J68" s="799"/>
      <c r="K68" s="799"/>
      <c r="L68" s="799"/>
      <c r="M68" s="804"/>
      <c r="N68" s="805"/>
    </row>
    <row r="69" spans="1:14" hidden="1">
      <c r="A69" s="801"/>
      <c r="B69" s="802"/>
      <c r="C69" s="802"/>
      <c r="D69" s="803"/>
      <c r="E69" s="801"/>
      <c r="F69" s="802"/>
      <c r="G69" s="802"/>
      <c r="H69" s="802"/>
      <c r="I69" s="802"/>
      <c r="J69" s="802"/>
      <c r="K69" s="802"/>
      <c r="L69" s="802"/>
      <c r="M69" s="806"/>
      <c r="N69" s="807"/>
    </row>
    <row r="70" spans="1:14">
      <c r="A70" s="794" t="s">
        <v>312</v>
      </c>
      <c r="B70" s="795"/>
      <c r="C70" s="795"/>
      <c r="D70" s="795"/>
      <c r="E70" s="795"/>
      <c r="F70" s="795"/>
      <c r="G70" s="795"/>
      <c r="H70" s="795"/>
      <c r="I70" s="795"/>
      <c r="J70" s="795"/>
      <c r="K70" s="795"/>
      <c r="L70" s="796"/>
      <c r="M70" s="797"/>
      <c r="N70" s="797"/>
    </row>
  </sheetData>
  <mergeCells count="138">
    <mergeCell ref="A7:D8"/>
    <mergeCell ref="E7:H8"/>
    <mergeCell ref="I7:N7"/>
    <mergeCell ref="I8:J8"/>
    <mergeCell ref="K8:L8"/>
    <mergeCell ref="M8:N8"/>
    <mergeCell ref="B26:G26"/>
    <mergeCell ref="I26:N26"/>
    <mergeCell ref="A2:N2"/>
    <mergeCell ref="A4:D4"/>
    <mergeCell ref="E4:H4"/>
    <mergeCell ref="I4:N4"/>
    <mergeCell ref="A5:D6"/>
    <mergeCell ref="E5:H6"/>
    <mergeCell ref="I5:N6"/>
    <mergeCell ref="A9:D9"/>
    <mergeCell ref="E9:H9"/>
    <mergeCell ref="I9:J9"/>
    <mergeCell ref="K9:L9"/>
    <mergeCell ref="M9:N9"/>
    <mergeCell ref="B27:G27"/>
    <mergeCell ref="I27:N27"/>
    <mergeCell ref="A11:B23"/>
    <mergeCell ref="C11:N23"/>
    <mergeCell ref="A24:N24"/>
    <mergeCell ref="B25:G25"/>
    <mergeCell ref="I25:N25"/>
    <mergeCell ref="A10:B10"/>
    <mergeCell ref="C10:N10"/>
    <mergeCell ref="A30:H30"/>
    <mergeCell ref="I30:J30"/>
    <mergeCell ref="K30:L30"/>
    <mergeCell ref="M30:N30"/>
    <mergeCell ref="A31:H31"/>
    <mergeCell ref="I31:J31"/>
    <mergeCell ref="K31:L31"/>
    <mergeCell ref="M31:N31"/>
    <mergeCell ref="A28:N28"/>
    <mergeCell ref="A29:H29"/>
    <mergeCell ref="I29:J29"/>
    <mergeCell ref="K29:L29"/>
    <mergeCell ref="M29:N29"/>
    <mergeCell ref="A34:H34"/>
    <mergeCell ref="I34:J34"/>
    <mergeCell ref="K34:L34"/>
    <mergeCell ref="M34:N34"/>
    <mergeCell ref="A32:H32"/>
    <mergeCell ref="I32:J32"/>
    <mergeCell ref="K32:L32"/>
    <mergeCell ref="M32:N32"/>
    <mergeCell ref="A33:H33"/>
    <mergeCell ref="I33:J33"/>
    <mergeCell ref="K33:L33"/>
    <mergeCell ref="M33:N33"/>
    <mergeCell ref="A38:H38"/>
    <mergeCell ref="I38:J38"/>
    <mergeCell ref="K38:L38"/>
    <mergeCell ref="M38:N38"/>
    <mergeCell ref="A37:H37"/>
    <mergeCell ref="I37:J37"/>
    <mergeCell ref="K37:L37"/>
    <mergeCell ref="M37:N37"/>
    <mergeCell ref="A35:H35"/>
    <mergeCell ref="I35:J35"/>
    <mergeCell ref="K35:L35"/>
    <mergeCell ref="M35:N35"/>
    <mergeCell ref="A36:H36"/>
    <mergeCell ref="I36:J36"/>
    <mergeCell ref="K36:L36"/>
    <mergeCell ref="M36:N36"/>
    <mergeCell ref="A50:N50"/>
    <mergeCell ref="B51:F51"/>
    <mergeCell ref="G51:H51"/>
    <mergeCell ref="I51:J51"/>
    <mergeCell ref="K51:L51"/>
    <mergeCell ref="M51:N51"/>
    <mergeCell ref="A39:N39"/>
    <mergeCell ref="A40:B40"/>
    <mergeCell ref="A41:B42"/>
    <mergeCell ref="A43:B44"/>
    <mergeCell ref="A47:B48"/>
    <mergeCell ref="B52:F52"/>
    <mergeCell ref="G52:H52"/>
    <mergeCell ref="I52:J52"/>
    <mergeCell ref="K52:L52"/>
    <mergeCell ref="M52:N52"/>
    <mergeCell ref="B53:F53"/>
    <mergeCell ref="G53:H53"/>
    <mergeCell ref="I53:J53"/>
    <mergeCell ref="K53:L53"/>
    <mergeCell ref="M53:N53"/>
    <mergeCell ref="B54:F54"/>
    <mergeCell ref="G54:H54"/>
    <mergeCell ref="I54:J54"/>
    <mergeCell ref="K54:L54"/>
    <mergeCell ref="M54:N54"/>
    <mergeCell ref="B55:F55"/>
    <mergeCell ref="G55:H55"/>
    <mergeCell ref="I55:J55"/>
    <mergeCell ref="K55:L55"/>
    <mergeCell ref="M55:N55"/>
    <mergeCell ref="B56:F56"/>
    <mergeCell ref="G56:H56"/>
    <mergeCell ref="I56:J56"/>
    <mergeCell ref="K56:L56"/>
    <mergeCell ref="M56:N56"/>
    <mergeCell ref="B57:F57"/>
    <mergeCell ref="G57:H57"/>
    <mergeCell ref="I57:J57"/>
    <mergeCell ref="K57:L57"/>
    <mergeCell ref="M57:N57"/>
    <mergeCell ref="B60:L60"/>
    <mergeCell ref="M60:N60"/>
    <mergeCell ref="A62:N62"/>
    <mergeCell ref="A63:D63"/>
    <mergeCell ref="E63:L63"/>
    <mergeCell ref="M63:N63"/>
    <mergeCell ref="B58:F58"/>
    <mergeCell ref="G58:H58"/>
    <mergeCell ref="I58:J58"/>
    <mergeCell ref="K58:L58"/>
    <mergeCell ref="M58:N58"/>
    <mergeCell ref="B59:F59"/>
    <mergeCell ref="G59:H59"/>
    <mergeCell ref="I59:J59"/>
    <mergeCell ref="K59:L59"/>
    <mergeCell ref="M59:N59"/>
    <mergeCell ref="A68:D69"/>
    <mergeCell ref="E68:L69"/>
    <mergeCell ref="M68:N69"/>
    <mergeCell ref="A70:L70"/>
    <mergeCell ref="M70:N70"/>
    <mergeCell ref="A64:D65"/>
    <mergeCell ref="E64:L65"/>
    <mergeCell ref="M64:N65"/>
    <mergeCell ref="A66:D67"/>
    <mergeCell ref="E66:L67"/>
    <mergeCell ref="M66:N67"/>
  </mergeCells>
  <conditionalFormatting sqref="C43:N43 C47:N47 C41:N41">
    <cfRule type="cellIs" dxfId="17" priority="3" stopIfTrue="1" operator="equal">
      <formula>"x"</formula>
    </cfRule>
  </conditionalFormatting>
  <conditionalFormatting sqref="C48:N48 C42:N42 C44:N46">
    <cfRule type="cellIs" dxfId="16" priority="2" stopIfTrue="1" operator="equal">
      <formula>"x"</formula>
    </cfRule>
  </conditionalFormatting>
  <conditionalFormatting sqref="H45:N45">
    <cfRule type="cellIs" dxfId="15"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1:N48"/>
  </dataValidations>
  <pageMargins left="0.7" right="0.7" top="0.75" bottom="0.75" header="0.3" footer="0.3"/>
  <pageSetup paperSize="9" scale="80" orientation="portrait" r:id="rId1"/>
</worksheet>
</file>

<file path=xl/worksheets/sheet12.xml><?xml version="1.0" encoding="utf-8"?>
<worksheet xmlns="http://schemas.openxmlformats.org/spreadsheetml/2006/main" xmlns:r="http://schemas.openxmlformats.org/officeDocument/2006/relationships">
  <sheetPr>
    <tabColor rgb="FF00B0F0"/>
  </sheetPr>
  <dimension ref="A1:N67"/>
  <sheetViews>
    <sheetView topLeftCell="A16" zoomScale="110" zoomScaleNormal="110" workbookViewId="0">
      <selection activeCell="Q29" sqref="Q29"/>
    </sheetView>
  </sheetViews>
  <sheetFormatPr defaultRowHeight="15"/>
  <cols>
    <col min="1" max="1" width="4.140625" style="51" customWidth="1"/>
    <col min="2" max="2" width="9" style="51" customWidth="1"/>
    <col min="3" max="3" width="6.28515625" style="51" customWidth="1"/>
    <col min="4" max="4" width="5.7109375" style="51" customWidth="1"/>
    <col min="5" max="5" width="6.5703125" style="51" customWidth="1"/>
    <col min="6" max="6" width="6.42578125" style="51" customWidth="1"/>
    <col min="7" max="7" width="5.42578125" style="51" customWidth="1"/>
    <col min="8" max="8" width="3" style="51" customWidth="1"/>
    <col min="9" max="11" width="6.5703125" style="51" customWidth="1"/>
    <col min="12" max="12" width="8.42578125" style="51" customWidth="1"/>
    <col min="13" max="13" width="7.42578125" style="51" customWidth="1"/>
    <col min="14" max="14" width="5.7109375" style="51" customWidth="1"/>
  </cols>
  <sheetData>
    <row r="1" spans="1:14" ht="18.75" thickBot="1">
      <c r="A1" s="915" t="s">
        <v>663</v>
      </c>
      <c r="B1" s="915"/>
      <c r="C1" s="915"/>
      <c r="D1" s="915"/>
      <c r="E1" s="915"/>
      <c r="F1" s="915"/>
      <c r="G1" s="915"/>
      <c r="H1" s="915"/>
      <c r="I1" s="915"/>
      <c r="J1" s="915"/>
      <c r="K1" s="915"/>
      <c r="L1" s="915"/>
      <c r="M1" s="915"/>
      <c r="N1" s="915"/>
    </row>
    <row r="2" spans="1:14">
      <c r="A2" s="52"/>
      <c r="B2" s="52"/>
      <c r="C2" s="52"/>
      <c r="D2" s="52"/>
      <c r="E2" s="52"/>
      <c r="F2" s="52"/>
      <c r="G2" s="52"/>
      <c r="H2" s="52"/>
      <c r="I2" s="52"/>
      <c r="J2" s="52"/>
      <c r="K2" s="52"/>
      <c r="L2" s="52"/>
      <c r="M2" s="52"/>
      <c r="N2" s="52"/>
    </row>
    <row r="3" spans="1:14" ht="22.5" customHeight="1">
      <c r="A3" s="916" t="s">
        <v>459</v>
      </c>
      <c r="B3" s="917"/>
      <c r="C3" s="917"/>
      <c r="D3" s="918"/>
      <c r="E3" s="919" t="s">
        <v>460</v>
      </c>
      <c r="F3" s="920"/>
      <c r="G3" s="920"/>
      <c r="H3" s="921"/>
      <c r="I3" s="960" t="s">
        <v>563</v>
      </c>
      <c r="J3" s="961"/>
      <c r="K3" s="961"/>
      <c r="L3" s="961"/>
      <c r="M3" s="961"/>
      <c r="N3" s="962"/>
    </row>
    <row r="4" spans="1:14">
      <c r="A4" s="923" t="s">
        <v>461</v>
      </c>
      <c r="B4" s="924"/>
      <c r="C4" s="924"/>
      <c r="D4" s="925"/>
      <c r="E4" s="929" t="s">
        <v>462</v>
      </c>
      <c r="F4" s="930"/>
      <c r="G4" s="930"/>
      <c r="H4" s="930"/>
      <c r="I4" s="931" t="s">
        <v>564</v>
      </c>
      <c r="J4" s="932"/>
      <c r="K4" s="932"/>
      <c r="L4" s="933"/>
      <c r="M4" s="933"/>
      <c r="N4" s="934"/>
    </row>
    <row r="5" spans="1:14">
      <c r="A5" s="926"/>
      <c r="B5" s="927"/>
      <c r="C5" s="927"/>
      <c r="D5" s="928"/>
      <c r="E5" s="930"/>
      <c r="F5" s="930"/>
      <c r="G5" s="930"/>
      <c r="H5" s="930"/>
      <c r="I5" s="935"/>
      <c r="J5" s="936"/>
      <c r="K5" s="936"/>
      <c r="L5" s="936"/>
      <c r="M5" s="936"/>
      <c r="N5" s="937"/>
    </row>
    <row r="6" spans="1:14">
      <c r="A6" s="901" t="s">
        <v>272</v>
      </c>
      <c r="B6" s="902"/>
      <c r="C6" s="902"/>
      <c r="D6" s="903"/>
      <c r="E6" s="907" t="s">
        <v>637</v>
      </c>
      <c r="F6" s="907"/>
      <c r="G6" s="907"/>
      <c r="H6" s="908"/>
      <c r="I6" s="911" t="s">
        <v>273</v>
      </c>
      <c r="J6" s="911"/>
      <c r="K6" s="911"/>
      <c r="L6" s="911"/>
      <c r="M6" s="911"/>
      <c r="N6" s="911"/>
    </row>
    <row r="7" spans="1:14">
      <c r="A7" s="904"/>
      <c r="B7" s="905"/>
      <c r="C7" s="905"/>
      <c r="D7" s="906"/>
      <c r="E7" s="909"/>
      <c r="F7" s="909"/>
      <c r="G7" s="909"/>
      <c r="H7" s="910"/>
      <c r="I7" s="912">
        <v>2019</v>
      </c>
      <c r="J7" s="913"/>
      <c r="K7" s="914">
        <v>2020</v>
      </c>
      <c r="L7" s="914"/>
      <c r="M7" s="914">
        <v>2021</v>
      </c>
      <c r="N7" s="914"/>
    </row>
    <row r="8" spans="1:14">
      <c r="A8" s="938" t="s">
        <v>274</v>
      </c>
      <c r="B8" s="939"/>
      <c r="C8" s="939"/>
      <c r="D8" s="940"/>
      <c r="E8" s="941"/>
      <c r="F8" s="941"/>
      <c r="G8" s="941"/>
      <c r="H8" s="942"/>
      <c r="I8" s="943"/>
      <c r="J8" s="944"/>
      <c r="K8" s="945"/>
      <c r="L8" s="945"/>
      <c r="M8" s="945"/>
      <c r="N8" s="945"/>
    </row>
    <row r="9" spans="1:14" ht="28.9" customHeight="1">
      <c r="A9" s="896" t="s">
        <v>276</v>
      </c>
      <c r="B9" s="897"/>
      <c r="C9" s="983" t="s">
        <v>590</v>
      </c>
      <c r="D9" s="899"/>
      <c r="E9" s="899"/>
      <c r="F9" s="899"/>
      <c r="G9" s="899"/>
      <c r="H9" s="899"/>
      <c r="I9" s="899"/>
      <c r="J9" s="899"/>
      <c r="K9" s="899"/>
      <c r="L9" s="899"/>
      <c r="M9" s="899"/>
      <c r="N9" s="900"/>
    </row>
    <row r="10" spans="1:14">
      <c r="A10" s="896"/>
      <c r="B10" s="897"/>
      <c r="C10" s="898"/>
      <c r="D10" s="954"/>
      <c r="E10" s="954"/>
      <c r="F10" s="954"/>
      <c r="G10" s="954"/>
      <c r="H10" s="954"/>
      <c r="I10" s="954"/>
      <c r="J10" s="954"/>
      <c r="K10" s="954"/>
      <c r="L10" s="954"/>
      <c r="M10" s="954"/>
      <c r="N10" s="955"/>
    </row>
    <row r="11" spans="1:14">
      <c r="A11" s="877" t="s">
        <v>277</v>
      </c>
      <c r="B11" s="878"/>
      <c r="C11" s="956" t="s">
        <v>591</v>
      </c>
      <c r="D11" s="884"/>
      <c r="E11" s="884"/>
      <c r="F11" s="884"/>
      <c r="G11" s="884"/>
      <c r="H11" s="884"/>
      <c r="I11" s="884"/>
      <c r="J11" s="884"/>
      <c r="K11" s="884"/>
      <c r="L11" s="884"/>
      <c r="M11" s="884"/>
      <c r="N11" s="885"/>
    </row>
    <row r="12" spans="1:14">
      <c r="A12" s="879"/>
      <c r="B12" s="880"/>
      <c r="C12" s="886"/>
      <c r="D12" s="887"/>
      <c r="E12" s="887"/>
      <c r="F12" s="887"/>
      <c r="G12" s="887"/>
      <c r="H12" s="887"/>
      <c r="I12" s="887"/>
      <c r="J12" s="887"/>
      <c r="K12" s="887"/>
      <c r="L12" s="887"/>
      <c r="M12" s="887"/>
      <c r="N12" s="888"/>
    </row>
    <row r="13" spans="1:14">
      <c r="A13" s="879"/>
      <c r="B13" s="880"/>
      <c r="C13" s="886"/>
      <c r="D13" s="887"/>
      <c r="E13" s="887"/>
      <c r="F13" s="887"/>
      <c r="G13" s="887"/>
      <c r="H13" s="887"/>
      <c r="I13" s="887"/>
      <c r="J13" s="887"/>
      <c r="K13" s="887"/>
      <c r="L13" s="887"/>
      <c r="M13" s="887"/>
      <c r="N13" s="888"/>
    </row>
    <row r="14" spans="1:14">
      <c r="A14" s="879"/>
      <c r="B14" s="880"/>
      <c r="C14" s="886"/>
      <c r="D14" s="887"/>
      <c r="E14" s="887"/>
      <c r="F14" s="887"/>
      <c r="G14" s="887"/>
      <c r="H14" s="887"/>
      <c r="I14" s="887"/>
      <c r="J14" s="887"/>
      <c r="K14" s="887"/>
      <c r="L14" s="887"/>
      <c r="M14" s="887"/>
      <c r="N14" s="888"/>
    </row>
    <row r="15" spans="1:14">
      <c r="A15" s="879"/>
      <c r="B15" s="880"/>
      <c r="C15" s="886"/>
      <c r="D15" s="887"/>
      <c r="E15" s="887"/>
      <c r="F15" s="887"/>
      <c r="G15" s="887"/>
      <c r="H15" s="887"/>
      <c r="I15" s="887"/>
      <c r="J15" s="887"/>
      <c r="K15" s="887"/>
      <c r="L15" s="887"/>
      <c r="M15" s="887"/>
      <c r="N15" s="888"/>
    </row>
    <row r="16" spans="1:14">
      <c r="A16" s="879"/>
      <c r="B16" s="880"/>
      <c r="C16" s="886"/>
      <c r="D16" s="887"/>
      <c r="E16" s="887"/>
      <c r="F16" s="887"/>
      <c r="G16" s="887"/>
      <c r="H16" s="887"/>
      <c r="I16" s="887"/>
      <c r="J16" s="887"/>
      <c r="K16" s="887"/>
      <c r="L16" s="887"/>
      <c r="M16" s="887"/>
      <c r="N16" s="888"/>
    </row>
    <row r="17" spans="1:14">
      <c r="A17" s="879"/>
      <c r="B17" s="880"/>
      <c r="C17" s="886"/>
      <c r="D17" s="887"/>
      <c r="E17" s="887"/>
      <c r="F17" s="887"/>
      <c r="G17" s="887"/>
      <c r="H17" s="887"/>
      <c r="I17" s="887"/>
      <c r="J17" s="887"/>
      <c r="K17" s="887"/>
      <c r="L17" s="887"/>
      <c r="M17" s="887"/>
      <c r="N17" s="888"/>
    </row>
    <row r="18" spans="1:14">
      <c r="A18" s="879"/>
      <c r="B18" s="880"/>
      <c r="C18" s="886"/>
      <c r="D18" s="887"/>
      <c r="E18" s="887"/>
      <c r="F18" s="887"/>
      <c r="G18" s="887"/>
      <c r="H18" s="887"/>
      <c r="I18" s="887"/>
      <c r="J18" s="887"/>
      <c r="K18" s="887"/>
      <c r="L18" s="887"/>
      <c r="M18" s="887"/>
      <c r="N18" s="888"/>
    </row>
    <row r="19" spans="1:14" ht="1.5" customHeight="1">
      <c r="A19" s="879"/>
      <c r="B19" s="880"/>
      <c r="C19" s="886"/>
      <c r="D19" s="887"/>
      <c r="E19" s="887"/>
      <c r="F19" s="887"/>
      <c r="G19" s="887"/>
      <c r="H19" s="887"/>
      <c r="I19" s="887"/>
      <c r="J19" s="887"/>
      <c r="K19" s="887"/>
      <c r="L19" s="887"/>
      <c r="M19" s="887"/>
      <c r="N19" s="888"/>
    </row>
    <row r="20" spans="1:14" hidden="1">
      <c r="A20" s="879"/>
      <c r="B20" s="880"/>
      <c r="C20" s="886"/>
      <c r="D20" s="887"/>
      <c r="E20" s="887"/>
      <c r="F20" s="887"/>
      <c r="G20" s="887"/>
      <c r="H20" s="887"/>
      <c r="I20" s="887"/>
      <c r="J20" s="887"/>
      <c r="K20" s="887"/>
      <c r="L20" s="887"/>
      <c r="M20" s="887"/>
      <c r="N20" s="888"/>
    </row>
    <row r="21" spans="1:14" hidden="1">
      <c r="A21" s="879"/>
      <c r="B21" s="880"/>
      <c r="C21" s="886"/>
      <c r="D21" s="887"/>
      <c r="E21" s="887"/>
      <c r="F21" s="887"/>
      <c r="G21" s="887"/>
      <c r="H21" s="887"/>
      <c r="I21" s="887"/>
      <c r="J21" s="887"/>
      <c r="K21" s="887"/>
      <c r="L21" s="887"/>
      <c r="M21" s="887"/>
      <c r="N21" s="888"/>
    </row>
    <row r="22" spans="1:14" hidden="1">
      <c r="A22" s="879"/>
      <c r="B22" s="880"/>
      <c r="C22" s="886"/>
      <c r="D22" s="887"/>
      <c r="E22" s="887"/>
      <c r="F22" s="887"/>
      <c r="G22" s="887"/>
      <c r="H22" s="887"/>
      <c r="I22" s="887"/>
      <c r="J22" s="887"/>
      <c r="K22" s="887"/>
      <c r="L22" s="887"/>
      <c r="M22" s="887"/>
      <c r="N22" s="888"/>
    </row>
    <row r="23" spans="1:14" hidden="1">
      <c r="A23" s="881"/>
      <c r="B23" s="882"/>
      <c r="C23" s="889"/>
      <c r="D23" s="890"/>
      <c r="E23" s="890"/>
      <c r="F23" s="890"/>
      <c r="G23" s="890"/>
      <c r="H23" s="890"/>
      <c r="I23" s="890"/>
      <c r="J23" s="890"/>
      <c r="K23" s="890"/>
      <c r="L23" s="890"/>
      <c r="M23" s="890"/>
      <c r="N23" s="891"/>
    </row>
    <row r="24" spans="1:14">
      <c r="A24" s="854"/>
      <c r="B24" s="892"/>
      <c r="C24" s="892"/>
      <c r="D24" s="892"/>
      <c r="E24" s="892"/>
      <c r="F24" s="892"/>
      <c r="G24" s="892"/>
      <c r="H24" s="892"/>
      <c r="I24" s="892"/>
      <c r="J24" s="892"/>
      <c r="K24" s="892"/>
      <c r="L24" s="892"/>
      <c r="M24" s="892"/>
      <c r="N24" s="855"/>
    </row>
    <row r="25" spans="1:14" ht="21.75" customHeight="1">
      <c r="A25" s="55">
        <v>1</v>
      </c>
      <c r="B25" s="873" t="s">
        <v>712</v>
      </c>
      <c r="C25" s="874"/>
      <c r="D25" s="874"/>
      <c r="E25" s="874"/>
      <c r="F25" s="874"/>
      <c r="G25" s="875"/>
      <c r="H25" s="55"/>
      <c r="I25" s="893"/>
      <c r="J25" s="894"/>
      <c r="K25" s="894"/>
      <c r="L25" s="894"/>
      <c r="M25" s="894"/>
      <c r="N25" s="895"/>
    </row>
    <row r="26" spans="1:14">
      <c r="A26" s="55">
        <v>2</v>
      </c>
      <c r="B26" s="873" t="s">
        <v>713</v>
      </c>
      <c r="C26" s="874"/>
      <c r="D26" s="874"/>
      <c r="E26" s="874"/>
      <c r="F26" s="874"/>
      <c r="G26" s="875"/>
      <c r="H26" s="55"/>
      <c r="I26" s="873"/>
      <c r="J26" s="874"/>
      <c r="K26" s="874"/>
      <c r="L26" s="874"/>
      <c r="M26" s="874"/>
      <c r="N26" s="875"/>
    </row>
    <row r="27" spans="1:14" ht="19.899999999999999" customHeight="1">
      <c r="A27" s="55">
        <v>3</v>
      </c>
      <c r="B27" s="873" t="s">
        <v>715</v>
      </c>
      <c r="C27" s="874"/>
      <c r="D27" s="874"/>
      <c r="E27" s="874"/>
      <c r="F27" s="874"/>
      <c r="G27" s="875"/>
      <c r="H27" s="55"/>
      <c r="I27" s="873"/>
      <c r="J27" s="874"/>
      <c r="K27" s="874"/>
      <c r="L27" s="874"/>
      <c r="M27" s="874"/>
      <c r="N27" s="875"/>
    </row>
    <row r="28" spans="1:14" ht="34.9" customHeight="1">
      <c r="A28" s="55">
        <v>4</v>
      </c>
      <c r="B28" s="873" t="s">
        <v>714</v>
      </c>
      <c r="C28" s="874"/>
      <c r="D28" s="874"/>
      <c r="E28" s="874"/>
      <c r="F28" s="874"/>
      <c r="G28" s="875"/>
      <c r="H28" s="55"/>
      <c r="I28" s="873"/>
      <c r="J28" s="874"/>
      <c r="K28" s="874"/>
      <c r="L28" s="874"/>
      <c r="M28" s="874"/>
      <c r="N28" s="875"/>
    </row>
    <row r="29" spans="1:14" ht="20.25" customHeight="1">
      <c r="A29" s="55">
        <v>5</v>
      </c>
      <c r="B29" s="873"/>
      <c r="C29" s="874"/>
      <c r="D29" s="874"/>
      <c r="E29" s="874"/>
      <c r="F29" s="874"/>
      <c r="G29" s="875"/>
      <c r="H29" s="55"/>
      <c r="I29" s="876"/>
      <c r="J29" s="876"/>
      <c r="K29" s="876"/>
      <c r="L29" s="876"/>
      <c r="M29" s="876"/>
      <c r="N29" s="876"/>
    </row>
    <row r="30" spans="1:14">
      <c r="A30" s="951" t="s">
        <v>278</v>
      </c>
      <c r="B30" s="952"/>
      <c r="C30" s="952"/>
      <c r="D30" s="952"/>
      <c r="E30" s="952"/>
      <c r="F30" s="952"/>
      <c r="G30" s="952"/>
      <c r="H30" s="952"/>
      <c r="I30" s="952"/>
      <c r="J30" s="952"/>
      <c r="K30" s="952"/>
      <c r="L30" s="952"/>
      <c r="M30" s="952"/>
      <c r="N30" s="953"/>
    </row>
    <row r="31" spans="1:14" ht="26.25" customHeight="1">
      <c r="A31" s="851" t="s">
        <v>279</v>
      </c>
      <c r="B31" s="852"/>
      <c r="C31" s="852"/>
      <c r="D31" s="852"/>
      <c r="E31" s="852"/>
      <c r="F31" s="852"/>
      <c r="G31" s="852"/>
      <c r="H31" s="853"/>
      <c r="I31" s="854" t="s">
        <v>611</v>
      </c>
      <c r="J31" s="855"/>
      <c r="K31" s="856" t="s">
        <v>612</v>
      </c>
      <c r="L31" s="856"/>
      <c r="M31" s="857" t="s">
        <v>282</v>
      </c>
      <c r="N31" s="857"/>
    </row>
    <row r="32" spans="1:14">
      <c r="A32" s="858" t="s">
        <v>716</v>
      </c>
      <c r="B32" s="859"/>
      <c r="C32" s="859"/>
      <c r="D32" s="859"/>
      <c r="E32" s="859"/>
      <c r="F32" s="859"/>
      <c r="G32" s="859"/>
      <c r="H32" s="860"/>
      <c r="I32" s="847">
        <v>80</v>
      </c>
      <c r="J32" s="847"/>
      <c r="K32" s="847"/>
      <c r="L32" s="847"/>
      <c r="M32" s="848"/>
      <c r="N32" s="848"/>
    </row>
    <row r="33" spans="1:14">
      <c r="A33" s="858"/>
      <c r="B33" s="859"/>
      <c r="C33" s="859"/>
      <c r="D33" s="859"/>
      <c r="E33" s="859"/>
      <c r="F33" s="859"/>
      <c r="G33" s="859"/>
      <c r="H33" s="860"/>
      <c r="I33" s="847"/>
      <c r="J33" s="847"/>
      <c r="K33" s="949"/>
      <c r="L33" s="949"/>
      <c r="M33" s="950"/>
      <c r="N33" s="950"/>
    </row>
    <row r="34" spans="1:14" s="117" customFormat="1" hidden="1">
      <c r="A34" s="858"/>
      <c r="B34" s="859"/>
      <c r="C34" s="859"/>
      <c r="D34" s="859"/>
      <c r="E34" s="859"/>
      <c r="F34" s="859"/>
      <c r="G34" s="859"/>
      <c r="H34" s="860"/>
      <c r="I34" s="847"/>
      <c r="J34" s="847"/>
      <c r="K34" s="949"/>
      <c r="L34" s="949"/>
      <c r="M34" s="950"/>
      <c r="N34" s="950"/>
    </row>
    <row r="35" spans="1:14" hidden="1">
      <c r="A35" s="851" t="s">
        <v>283</v>
      </c>
      <c r="B35" s="852"/>
      <c r="C35" s="852"/>
      <c r="D35" s="852"/>
      <c r="E35" s="852"/>
      <c r="F35" s="852"/>
      <c r="G35" s="852"/>
      <c r="H35" s="853"/>
      <c r="I35" s="854" t="s">
        <v>538</v>
      </c>
      <c r="J35" s="855"/>
      <c r="K35" s="856" t="s">
        <v>540</v>
      </c>
      <c r="L35" s="856"/>
      <c r="M35" s="854" t="s">
        <v>282</v>
      </c>
      <c r="N35" s="855"/>
    </row>
    <row r="36" spans="1:14" hidden="1">
      <c r="A36" s="858"/>
      <c r="B36" s="859"/>
      <c r="C36" s="859"/>
      <c r="D36" s="859"/>
      <c r="E36" s="859"/>
      <c r="F36" s="859"/>
      <c r="G36" s="859"/>
      <c r="H36" s="860"/>
      <c r="I36" s="869"/>
      <c r="J36" s="847"/>
      <c r="K36" s="869"/>
      <c r="L36" s="847"/>
      <c r="M36" s="848"/>
      <c r="N36" s="848"/>
    </row>
    <row r="37" spans="1:14" hidden="1">
      <c r="A37" s="851" t="s">
        <v>284</v>
      </c>
      <c r="B37" s="852"/>
      <c r="C37" s="852"/>
      <c r="D37" s="852"/>
      <c r="E37" s="852"/>
      <c r="F37" s="852"/>
      <c r="G37" s="852"/>
      <c r="H37" s="853"/>
      <c r="I37" s="854" t="s">
        <v>538</v>
      </c>
      <c r="J37" s="855"/>
      <c r="K37" s="856" t="s">
        <v>540</v>
      </c>
      <c r="L37" s="856"/>
      <c r="M37" s="857" t="s">
        <v>285</v>
      </c>
      <c r="N37" s="843"/>
    </row>
    <row r="38" spans="1:14" hidden="1">
      <c r="A38" s="858"/>
      <c r="B38" s="859"/>
      <c r="C38" s="859"/>
      <c r="D38" s="859"/>
      <c r="E38" s="859"/>
      <c r="F38" s="859"/>
      <c r="G38" s="859"/>
      <c r="H38" s="860"/>
      <c r="I38" s="847"/>
      <c r="J38" s="847"/>
      <c r="K38" s="847"/>
      <c r="L38" s="847"/>
      <c r="M38" s="848"/>
      <c r="N38" s="848"/>
    </row>
    <row r="39" spans="1:14" ht="21" hidden="1" customHeight="1">
      <c r="A39" s="851" t="s">
        <v>286</v>
      </c>
      <c r="B39" s="852"/>
      <c r="C39" s="852"/>
      <c r="D39" s="852"/>
      <c r="E39" s="852"/>
      <c r="F39" s="852"/>
      <c r="G39" s="852"/>
      <c r="H39" s="853"/>
      <c r="I39" s="854" t="s">
        <v>538</v>
      </c>
      <c r="J39" s="855"/>
      <c r="K39" s="856" t="s">
        <v>540</v>
      </c>
      <c r="L39" s="856"/>
      <c r="M39" s="857" t="s">
        <v>285</v>
      </c>
      <c r="N39" s="843"/>
    </row>
    <row r="40" spans="1:14" hidden="1">
      <c r="A40" s="844"/>
      <c r="B40" s="845"/>
      <c r="C40" s="845"/>
      <c r="D40" s="845"/>
      <c r="E40" s="845"/>
      <c r="F40" s="845"/>
      <c r="G40" s="845"/>
      <c r="H40" s="846"/>
      <c r="I40" s="847"/>
      <c r="J40" s="847"/>
      <c r="K40" s="847"/>
      <c r="L40" s="847"/>
      <c r="M40" s="848"/>
      <c r="N40" s="848"/>
    </row>
    <row r="41" spans="1:14">
      <c r="A41" s="840" t="s">
        <v>287</v>
      </c>
      <c r="B41" s="841"/>
      <c r="C41" s="841"/>
      <c r="D41" s="841"/>
      <c r="E41" s="841"/>
      <c r="F41" s="841"/>
      <c r="G41" s="841"/>
      <c r="H41" s="841"/>
      <c r="I41" s="841"/>
      <c r="J41" s="841"/>
      <c r="K41" s="841"/>
      <c r="L41" s="841"/>
      <c r="M41" s="841"/>
      <c r="N41" s="842"/>
    </row>
    <row r="42" spans="1:14" ht="42.75">
      <c r="A42" s="843" t="s">
        <v>288</v>
      </c>
      <c r="B42" s="843"/>
      <c r="C42" s="58" t="s">
        <v>289</v>
      </c>
      <c r="D42" s="58" t="s">
        <v>290</v>
      </c>
      <c r="E42" s="58" t="s">
        <v>291</v>
      </c>
      <c r="F42" s="58" t="s">
        <v>292</v>
      </c>
      <c r="G42" s="58" t="s">
        <v>293</v>
      </c>
      <c r="H42" s="58" t="s">
        <v>294</v>
      </c>
      <c r="I42" s="58" t="s">
        <v>295</v>
      </c>
      <c r="J42" s="58" t="s">
        <v>296</v>
      </c>
      <c r="K42" s="58" t="s">
        <v>297</v>
      </c>
      <c r="L42" s="58" t="s">
        <v>298</v>
      </c>
      <c r="M42" s="58" t="s">
        <v>299</v>
      </c>
      <c r="N42" s="58" t="s">
        <v>300</v>
      </c>
    </row>
    <row r="43" spans="1:14">
      <c r="A43" s="1165" t="s">
        <v>718</v>
      </c>
      <c r="B43" s="837"/>
      <c r="C43" s="60" t="s">
        <v>313</v>
      </c>
      <c r="D43" s="60" t="s">
        <v>313</v>
      </c>
      <c r="E43" s="60" t="s">
        <v>313</v>
      </c>
      <c r="F43" s="60" t="s">
        <v>313</v>
      </c>
      <c r="G43" s="60" t="s">
        <v>313</v>
      </c>
      <c r="H43" s="60" t="s">
        <v>313</v>
      </c>
      <c r="I43" s="60" t="s">
        <v>313</v>
      </c>
      <c r="J43" s="60" t="s">
        <v>313</v>
      </c>
      <c r="K43" s="60" t="s">
        <v>313</v>
      </c>
      <c r="L43" s="60" t="s">
        <v>313</v>
      </c>
      <c r="M43" s="60" t="s">
        <v>313</v>
      </c>
      <c r="N43" s="60" t="s">
        <v>313</v>
      </c>
    </row>
    <row r="44" spans="1:14" ht="15.75" thickBot="1">
      <c r="A44" s="838"/>
      <c r="B44" s="839"/>
      <c r="C44" s="62"/>
      <c r="D44" s="62"/>
      <c r="E44" s="62"/>
      <c r="F44" s="62"/>
      <c r="G44" s="62"/>
      <c r="H44" s="62"/>
      <c r="I44" s="62"/>
      <c r="J44" s="137"/>
      <c r="K44" s="63"/>
      <c r="L44" s="62"/>
      <c r="M44" s="62"/>
      <c r="N44" s="62"/>
    </row>
    <row r="45" spans="1:14" ht="0.75" customHeight="1">
      <c r="A45" s="836">
        <f>IF(A26&gt;0,A26,"")</f>
        <v>2</v>
      </c>
      <c r="B45" s="837"/>
      <c r="C45" s="60"/>
      <c r="D45" s="60"/>
      <c r="E45" s="60"/>
      <c r="F45" s="1170"/>
      <c r="G45" s="60"/>
      <c r="H45" s="60"/>
      <c r="I45" s="60"/>
      <c r="J45" s="60"/>
      <c r="K45" s="60"/>
      <c r="L45" s="138"/>
      <c r="M45" s="60"/>
      <c r="N45" s="60"/>
    </row>
    <row r="46" spans="1:14" ht="15.75" hidden="1" thickBot="1">
      <c r="A46" s="838"/>
      <c r="B46" s="839"/>
      <c r="C46" s="62"/>
      <c r="D46" s="62"/>
      <c r="E46" s="62"/>
      <c r="F46" s="62"/>
      <c r="G46" s="62"/>
      <c r="H46" s="62"/>
      <c r="I46" s="62"/>
      <c r="J46" s="62"/>
      <c r="K46" s="63"/>
      <c r="L46" s="62"/>
      <c r="M46" s="62"/>
      <c r="N46" s="62"/>
    </row>
    <row r="47" spans="1:14" hidden="1">
      <c r="A47" s="995">
        <f>IF(A27&gt;0,A27,"")</f>
        <v>3</v>
      </c>
      <c r="B47" s="996"/>
      <c r="C47" s="60"/>
      <c r="D47" s="103"/>
      <c r="E47" s="60"/>
      <c r="F47" s="60"/>
      <c r="G47" s="60"/>
      <c r="H47" s="60"/>
      <c r="I47" s="60"/>
      <c r="J47" s="60"/>
      <c r="K47" s="60"/>
      <c r="L47" s="79"/>
      <c r="M47" s="60"/>
      <c r="N47" s="60"/>
    </row>
    <row r="48" spans="1:14" ht="15.75" hidden="1" thickBot="1">
      <c r="A48" s="838"/>
      <c r="B48" s="839"/>
      <c r="C48" s="62"/>
      <c r="D48" s="62"/>
      <c r="E48" s="62"/>
      <c r="F48" s="62"/>
      <c r="G48" s="62"/>
      <c r="H48" s="62"/>
      <c r="I48" s="62"/>
      <c r="J48" s="62"/>
      <c r="K48" s="63"/>
      <c r="L48" s="63"/>
      <c r="M48" s="63"/>
      <c r="N48" s="62"/>
    </row>
    <row r="49" spans="1:14" hidden="1">
      <c r="A49" s="836">
        <f>IF(A28&gt;0,A28,"")</f>
        <v>4</v>
      </c>
      <c r="B49" s="837"/>
      <c r="C49" s="60"/>
      <c r="D49" s="103"/>
      <c r="E49" s="60"/>
      <c r="F49" s="60"/>
      <c r="G49" s="60"/>
      <c r="H49" s="60"/>
      <c r="I49" s="60"/>
      <c r="J49" s="60"/>
      <c r="K49" s="60"/>
      <c r="L49" s="79"/>
      <c r="M49" s="60"/>
      <c r="N49" s="60"/>
    </row>
    <row r="50" spans="1:14" ht="15.75" hidden="1" thickBot="1">
      <c r="A50" s="838"/>
      <c r="B50" s="839"/>
      <c r="C50" s="61"/>
      <c r="D50" s="61"/>
      <c r="E50" s="61"/>
      <c r="F50" s="62"/>
      <c r="G50" s="62"/>
      <c r="H50" s="62"/>
      <c r="I50" s="62"/>
      <c r="J50" s="62"/>
      <c r="K50" s="63"/>
      <c r="L50" s="63"/>
      <c r="M50" s="63"/>
      <c r="N50" s="61"/>
    </row>
    <row r="51" spans="1:14" hidden="1">
      <c r="A51" s="836">
        <f>IF(A29&gt;0,A29,"")</f>
        <v>5</v>
      </c>
      <c r="B51" s="837"/>
      <c r="C51" s="79"/>
      <c r="D51" s="79"/>
      <c r="E51" s="79"/>
      <c r="F51" s="79"/>
      <c r="G51" s="79"/>
      <c r="H51" s="79"/>
      <c r="I51" s="79"/>
      <c r="J51" s="79"/>
      <c r="K51" s="79"/>
      <c r="L51" s="79"/>
      <c r="M51" s="79"/>
      <c r="N51" s="79"/>
    </row>
    <row r="52" spans="1:14" ht="15.75" hidden="1" thickBot="1">
      <c r="A52" s="838"/>
      <c r="B52" s="839"/>
      <c r="C52" s="61"/>
      <c r="D52" s="61"/>
      <c r="E52" s="61"/>
      <c r="F52" s="62"/>
      <c r="G52" s="62"/>
      <c r="H52" s="62"/>
      <c r="I52" s="62"/>
      <c r="J52" s="62"/>
      <c r="K52" s="63"/>
      <c r="L52" s="63"/>
      <c r="M52" s="63"/>
      <c r="N52" s="61"/>
    </row>
    <row r="53" spans="1:14">
      <c r="A53" s="94"/>
      <c r="B53" s="95"/>
      <c r="C53" s="96"/>
      <c r="D53" s="96"/>
      <c r="E53" s="96"/>
      <c r="F53" s="97"/>
      <c r="G53" s="97"/>
      <c r="H53" s="97"/>
      <c r="I53" s="97"/>
      <c r="J53" s="97"/>
      <c r="K53" s="98"/>
      <c r="L53" s="98"/>
      <c r="M53" s="98"/>
      <c r="N53" s="99"/>
    </row>
    <row r="54" spans="1:14">
      <c r="A54" s="810" t="s">
        <v>301</v>
      </c>
      <c r="B54" s="811"/>
      <c r="C54" s="811"/>
      <c r="D54" s="811"/>
      <c r="E54" s="811"/>
      <c r="F54" s="811"/>
      <c r="G54" s="811"/>
      <c r="H54" s="811"/>
      <c r="I54" s="811"/>
      <c r="J54" s="811"/>
      <c r="K54" s="811"/>
      <c r="L54" s="811"/>
      <c r="M54" s="811"/>
      <c r="N54" s="812"/>
    </row>
    <row r="55" spans="1:14" ht="25.5">
      <c r="A55" s="84" t="s">
        <v>302</v>
      </c>
      <c r="B55" s="831" t="s">
        <v>303</v>
      </c>
      <c r="C55" s="832"/>
      <c r="D55" s="832"/>
      <c r="E55" s="832"/>
      <c r="F55" s="833"/>
      <c r="G55" s="993" t="s">
        <v>304</v>
      </c>
      <c r="H55" s="994"/>
      <c r="I55" s="834" t="s">
        <v>305</v>
      </c>
      <c r="J55" s="834"/>
      <c r="K55" s="834" t="s">
        <v>306</v>
      </c>
      <c r="L55" s="834"/>
      <c r="M55" s="835" t="s">
        <v>307</v>
      </c>
      <c r="N55" s="835"/>
    </row>
    <row r="56" spans="1:14">
      <c r="A56" s="85" t="s">
        <v>344</v>
      </c>
      <c r="B56" s="816" t="s">
        <v>615</v>
      </c>
      <c r="C56" s="827"/>
      <c r="D56" s="827"/>
      <c r="E56" s="827"/>
      <c r="F56" s="828"/>
      <c r="G56" s="819">
        <v>29.07</v>
      </c>
      <c r="H56" s="820"/>
      <c r="I56" s="829">
        <v>5</v>
      </c>
      <c r="J56" s="829"/>
      <c r="K56" s="986"/>
      <c r="L56" s="829"/>
      <c r="M56" s="946">
        <f t="shared" ref="M56:M58" si="0">G56*I56</f>
        <v>145.35</v>
      </c>
      <c r="N56" s="946"/>
    </row>
    <row r="57" spans="1:14">
      <c r="A57" s="85" t="s">
        <v>417</v>
      </c>
      <c r="B57" s="816" t="s">
        <v>421</v>
      </c>
      <c r="C57" s="827"/>
      <c r="D57" s="827"/>
      <c r="E57" s="827"/>
      <c r="F57" s="828"/>
      <c r="G57" s="819">
        <v>17.71</v>
      </c>
      <c r="H57" s="820"/>
      <c r="I57" s="829">
        <v>30</v>
      </c>
      <c r="J57" s="829"/>
      <c r="K57" s="986"/>
      <c r="L57" s="829"/>
      <c r="M57" s="946">
        <f t="shared" si="0"/>
        <v>531.30000000000007</v>
      </c>
      <c r="N57" s="946"/>
    </row>
    <row r="58" spans="1:14">
      <c r="A58" s="85" t="s">
        <v>344</v>
      </c>
      <c r="B58" s="816" t="s">
        <v>638</v>
      </c>
      <c r="C58" s="827"/>
      <c r="D58" s="827"/>
      <c r="E58" s="827"/>
      <c r="F58" s="828"/>
      <c r="G58" s="819">
        <v>17.64</v>
      </c>
      <c r="H58" s="820"/>
      <c r="I58" s="829">
        <v>30</v>
      </c>
      <c r="J58" s="829"/>
      <c r="K58" s="986"/>
      <c r="L58" s="829"/>
      <c r="M58" s="946">
        <f t="shared" si="0"/>
        <v>529.20000000000005</v>
      </c>
      <c r="N58" s="946"/>
    </row>
    <row r="59" spans="1:14">
      <c r="A59" s="85" t="s">
        <v>417</v>
      </c>
      <c r="B59" s="816" t="s">
        <v>639</v>
      </c>
      <c r="C59" s="827"/>
      <c r="D59" s="827"/>
      <c r="E59" s="827"/>
      <c r="F59" s="828"/>
      <c r="G59" s="819">
        <v>17.71</v>
      </c>
      <c r="H59" s="820"/>
      <c r="I59" s="829">
        <v>30</v>
      </c>
      <c r="J59" s="829"/>
      <c r="K59" s="986"/>
      <c r="L59" s="829"/>
      <c r="M59" s="946">
        <f t="shared" ref="M59" si="1">G59*I59</f>
        <v>531.30000000000007</v>
      </c>
      <c r="N59" s="946"/>
    </row>
    <row r="60" spans="1:14">
      <c r="A60" s="85"/>
      <c r="B60" s="816"/>
      <c r="C60" s="817"/>
      <c r="D60" s="817"/>
      <c r="E60" s="817"/>
      <c r="F60" s="818"/>
      <c r="G60" s="819"/>
      <c r="H60" s="820"/>
      <c r="I60" s="823"/>
      <c r="J60" s="824"/>
      <c r="K60" s="997"/>
      <c r="L60" s="998"/>
      <c r="M60" s="946"/>
      <c r="N60" s="946"/>
    </row>
    <row r="61" spans="1:14">
      <c r="A61" s="85"/>
      <c r="B61" s="816"/>
      <c r="C61" s="827"/>
      <c r="D61" s="827"/>
      <c r="E61" s="827"/>
      <c r="F61" s="828"/>
      <c r="G61" s="819"/>
      <c r="H61" s="820"/>
      <c r="I61" s="829"/>
      <c r="J61" s="829"/>
      <c r="K61" s="986"/>
      <c r="L61" s="829"/>
      <c r="M61" s="946"/>
      <c r="N61" s="946"/>
    </row>
    <row r="62" spans="1:14">
      <c r="A62" s="86"/>
      <c r="B62" s="808" t="s">
        <v>308</v>
      </c>
      <c r="C62" s="808"/>
      <c r="D62" s="808"/>
      <c r="E62" s="808"/>
      <c r="F62" s="808"/>
      <c r="G62" s="808"/>
      <c r="H62" s="808"/>
      <c r="I62" s="808"/>
      <c r="J62" s="808"/>
      <c r="K62" s="808"/>
      <c r="L62" s="809"/>
      <c r="M62" s="948">
        <f>SUM(M56:M61)</f>
        <v>1737.15</v>
      </c>
      <c r="N62" s="948"/>
    </row>
    <row r="63" spans="1:14">
      <c r="A63" s="810" t="s">
        <v>309</v>
      </c>
      <c r="B63" s="811"/>
      <c r="C63" s="811"/>
      <c r="D63" s="811"/>
      <c r="E63" s="811"/>
      <c r="F63" s="811"/>
      <c r="G63" s="811"/>
      <c r="H63" s="811"/>
      <c r="I63" s="811"/>
      <c r="J63" s="811"/>
      <c r="K63" s="811"/>
      <c r="L63" s="811"/>
      <c r="M63" s="811"/>
      <c r="N63" s="812"/>
    </row>
    <row r="64" spans="1:14">
      <c r="A64" s="813" t="s">
        <v>310</v>
      </c>
      <c r="B64" s="814"/>
      <c r="C64" s="814"/>
      <c r="D64" s="815"/>
      <c r="E64" s="813" t="s">
        <v>108</v>
      </c>
      <c r="F64" s="814"/>
      <c r="G64" s="814"/>
      <c r="H64" s="814"/>
      <c r="I64" s="814"/>
      <c r="J64" s="814"/>
      <c r="K64" s="814"/>
      <c r="L64" s="814"/>
      <c r="M64" s="794" t="s">
        <v>311</v>
      </c>
      <c r="N64" s="796"/>
    </row>
    <row r="65" spans="1:14">
      <c r="A65" s="999"/>
      <c r="B65" s="1000"/>
      <c r="C65" s="1000"/>
      <c r="D65" s="1001"/>
      <c r="E65" s="798"/>
      <c r="F65" s="799"/>
      <c r="G65" s="799"/>
      <c r="H65" s="799"/>
      <c r="I65" s="799"/>
      <c r="J65" s="799"/>
      <c r="K65" s="799"/>
      <c r="L65" s="799"/>
      <c r="M65" s="1005"/>
      <c r="N65" s="1006"/>
    </row>
    <row r="66" spans="1:14">
      <c r="A66" s="1002"/>
      <c r="B66" s="1003"/>
      <c r="C66" s="1003"/>
      <c r="D66" s="1004"/>
      <c r="E66" s="801"/>
      <c r="F66" s="802"/>
      <c r="G66" s="802"/>
      <c r="H66" s="802"/>
      <c r="I66" s="802"/>
      <c r="J66" s="802"/>
      <c r="K66" s="802"/>
      <c r="L66" s="802"/>
      <c r="M66" s="1007"/>
      <c r="N66" s="1008"/>
    </row>
    <row r="67" spans="1:14">
      <c r="A67" s="794" t="s">
        <v>312</v>
      </c>
      <c r="B67" s="795"/>
      <c r="C67" s="795"/>
      <c r="D67" s="795"/>
      <c r="E67" s="795"/>
      <c r="F67" s="795"/>
      <c r="G67" s="795"/>
      <c r="H67" s="795"/>
      <c r="I67" s="795"/>
      <c r="J67" s="795"/>
      <c r="K67" s="795"/>
      <c r="L67" s="796"/>
      <c r="M67" s="1009">
        <f>M62+M65</f>
        <v>1737.15</v>
      </c>
      <c r="N67" s="1010"/>
    </row>
  </sheetData>
  <mergeCells count="130">
    <mergeCell ref="A65:D66"/>
    <mergeCell ref="E65:L66"/>
    <mergeCell ref="M65:N66"/>
    <mergeCell ref="A67:L67"/>
    <mergeCell ref="M67:N67"/>
    <mergeCell ref="B62:L62"/>
    <mergeCell ref="M62:N62"/>
    <mergeCell ref="A63:N63"/>
    <mergeCell ref="A64:D64"/>
    <mergeCell ref="E64:L64"/>
    <mergeCell ref="M64:N64"/>
    <mergeCell ref="B60:F60"/>
    <mergeCell ref="G60:H60"/>
    <mergeCell ref="I60:J60"/>
    <mergeCell ref="K60:L60"/>
    <mergeCell ref="M60:N60"/>
    <mergeCell ref="B61:F61"/>
    <mergeCell ref="G61:H61"/>
    <mergeCell ref="I61:J61"/>
    <mergeCell ref="K61:L61"/>
    <mergeCell ref="M61:N61"/>
    <mergeCell ref="B58:F58"/>
    <mergeCell ref="G58:H58"/>
    <mergeCell ref="I58:J58"/>
    <mergeCell ref="K58:L58"/>
    <mergeCell ref="M58:N58"/>
    <mergeCell ref="B59:F59"/>
    <mergeCell ref="G59:H59"/>
    <mergeCell ref="I59:J59"/>
    <mergeCell ref="K59:L59"/>
    <mergeCell ref="M59:N59"/>
    <mergeCell ref="B56:F56"/>
    <mergeCell ref="G56:H56"/>
    <mergeCell ref="I56:J56"/>
    <mergeCell ref="K56:L56"/>
    <mergeCell ref="M56:N56"/>
    <mergeCell ref="B57:F57"/>
    <mergeCell ref="G57:H57"/>
    <mergeCell ref="I57:J57"/>
    <mergeCell ref="K57:L57"/>
    <mergeCell ref="M57:N57"/>
    <mergeCell ref="A51:B52"/>
    <mergeCell ref="A54:N54"/>
    <mergeCell ref="B55:F55"/>
    <mergeCell ref="G55:H55"/>
    <mergeCell ref="I55:J55"/>
    <mergeCell ref="K55:L55"/>
    <mergeCell ref="M55:N55"/>
    <mergeCell ref="A41:N41"/>
    <mergeCell ref="A42:B42"/>
    <mergeCell ref="A43:B44"/>
    <mergeCell ref="A45:B46"/>
    <mergeCell ref="A47:B48"/>
    <mergeCell ref="A49:B50"/>
    <mergeCell ref="A39:H39"/>
    <mergeCell ref="I39:J39"/>
    <mergeCell ref="K39:L39"/>
    <mergeCell ref="M39:N39"/>
    <mergeCell ref="A40:H40"/>
    <mergeCell ref="I40:J40"/>
    <mergeCell ref="K40:L40"/>
    <mergeCell ref="M40:N40"/>
    <mergeCell ref="A37:H37"/>
    <mergeCell ref="I37:J37"/>
    <mergeCell ref="K37:L37"/>
    <mergeCell ref="M37:N37"/>
    <mergeCell ref="A38:H38"/>
    <mergeCell ref="I38:J38"/>
    <mergeCell ref="K38:L38"/>
    <mergeCell ref="M38:N38"/>
    <mergeCell ref="A35:H35"/>
    <mergeCell ref="I35:J35"/>
    <mergeCell ref="K35:L35"/>
    <mergeCell ref="M35:N35"/>
    <mergeCell ref="A36:H36"/>
    <mergeCell ref="I36:J36"/>
    <mergeCell ref="K36:L36"/>
    <mergeCell ref="M36:N36"/>
    <mergeCell ref="A32:H32"/>
    <mergeCell ref="I32:J32"/>
    <mergeCell ref="K32:L32"/>
    <mergeCell ref="M32:N32"/>
    <mergeCell ref="A33:H33"/>
    <mergeCell ref="I33:J33"/>
    <mergeCell ref="K33:L33"/>
    <mergeCell ref="M33:N33"/>
    <mergeCell ref="A34:H34"/>
    <mergeCell ref="I34:J34"/>
    <mergeCell ref="K34:L34"/>
    <mergeCell ref="M34:N34"/>
    <mergeCell ref="B29:G29"/>
    <mergeCell ref="I29:N29"/>
    <mergeCell ref="A30:N30"/>
    <mergeCell ref="A31:H31"/>
    <mergeCell ref="I31:J31"/>
    <mergeCell ref="K31:L31"/>
    <mergeCell ref="M31:N31"/>
    <mergeCell ref="B26:G26"/>
    <mergeCell ref="I26:N26"/>
    <mergeCell ref="B27:G27"/>
    <mergeCell ref="I27:N27"/>
    <mergeCell ref="B28:G28"/>
    <mergeCell ref="I28:N28"/>
    <mergeCell ref="A10:B10"/>
    <mergeCell ref="C10:N10"/>
    <mergeCell ref="A11:B23"/>
    <mergeCell ref="C11:N23"/>
    <mergeCell ref="A24:N24"/>
    <mergeCell ref="B25:G25"/>
    <mergeCell ref="I25:N25"/>
    <mergeCell ref="A8:D8"/>
    <mergeCell ref="E8:H8"/>
    <mergeCell ref="I8:J8"/>
    <mergeCell ref="K8:L8"/>
    <mergeCell ref="M8:N8"/>
    <mergeCell ref="A9:B9"/>
    <mergeCell ref="C9:N9"/>
    <mergeCell ref="A6:D7"/>
    <mergeCell ref="E6:H7"/>
    <mergeCell ref="I6:N6"/>
    <mergeCell ref="I7:J7"/>
    <mergeCell ref="K7:L7"/>
    <mergeCell ref="M7:N7"/>
    <mergeCell ref="A1:N1"/>
    <mergeCell ref="A3:D3"/>
    <mergeCell ref="E3:H3"/>
    <mergeCell ref="I3:N3"/>
    <mergeCell ref="A4:D5"/>
    <mergeCell ref="E4:H5"/>
    <mergeCell ref="I4:N5"/>
  </mergeCells>
  <conditionalFormatting sqref="C45:N45 C47:N47 C49:N49 C51:N51 C43:N43">
    <cfRule type="cellIs" dxfId="43" priority="2" stopIfTrue="1" operator="equal">
      <formula>"x"</formula>
    </cfRule>
  </conditionalFormatting>
  <conditionalFormatting sqref="C46:N46 C44:N44 C48:N53">
    <cfRule type="cellIs" dxfId="42"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3:N53"/>
  </dataValidation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sheetPr>
    <tabColor rgb="FF00B0F0"/>
  </sheetPr>
  <dimension ref="A2:R64"/>
  <sheetViews>
    <sheetView topLeftCell="A24" workbookViewId="0">
      <selection activeCell="B54" sqref="B54:L54"/>
    </sheetView>
  </sheetViews>
  <sheetFormatPr defaultColWidth="8.85546875" defaultRowHeight="15"/>
  <cols>
    <col min="1" max="1" width="8.85546875" style="75"/>
    <col min="2" max="2" width="12.28515625" style="75" customWidth="1"/>
    <col min="3" max="3" width="3.140625" style="75" customWidth="1"/>
    <col min="4" max="4" width="3" style="75" customWidth="1"/>
    <col min="5" max="5" width="4.5703125" style="75" customWidth="1"/>
    <col min="6" max="6" width="6" style="75" customWidth="1"/>
    <col min="7" max="7" width="3.5703125" style="75" customWidth="1"/>
    <col min="8" max="8" width="5.42578125" style="75" customWidth="1"/>
    <col min="9" max="9" width="4.5703125" style="75" customWidth="1"/>
    <col min="10" max="10" width="8.42578125" style="75" customWidth="1"/>
    <col min="11" max="11" width="6.42578125" style="75" customWidth="1"/>
    <col min="12" max="12" width="7.140625" style="75" customWidth="1"/>
    <col min="13" max="13" width="5.42578125" style="75" customWidth="1"/>
    <col min="14" max="14" width="7.28515625" style="75" customWidth="1"/>
    <col min="15" max="15" width="2.140625" style="75" hidden="1" customWidth="1"/>
    <col min="16" max="16" width="3.28515625" style="75" hidden="1" customWidth="1"/>
    <col min="17" max="17" width="0.28515625" style="75" customWidth="1"/>
    <col min="18" max="18" width="3.5703125" style="75" hidden="1" customWidth="1"/>
    <col min="19" max="16384" width="8.85546875" style="75"/>
  </cols>
  <sheetData>
    <row r="2" spans="1:18" ht="18.75" thickBot="1">
      <c r="A2" s="915" t="s">
        <v>458</v>
      </c>
      <c r="B2" s="915"/>
      <c r="C2" s="915"/>
      <c r="D2" s="915"/>
      <c r="E2" s="915"/>
      <c r="F2" s="915"/>
      <c r="G2" s="915"/>
      <c r="H2" s="915"/>
      <c r="I2" s="915"/>
      <c r="J2" s="915"/>
      <c r="K2" s="915"/>
      <c r="L2" s="915"/>
      <c r="M2" s="915"/>
      <c r="N2" s="915"/>
      <c r="O2" s="51"/>
      <c r="P2" s="51"/>
      <c r="Q2" s="51"/>
      <c r="R2" s="51"/>
    </row>
    <row r="3" spans="1:18">
      <c r="A3" s="52"/>
      <c r="B3" s="52"/>
      <c r="C3" s="52"/>
      <c r="D3" s="52"/>
      <c r="E3" s="52"/>
      <c r="F3" s="52"/>
      <c r="G3" s="52"/>
      <c r="H3" s="52"/>
      <c r="I3" s="52"/>
      <c r="J3" s="52"/>
      <c r="K3" s="52"/>
      <c r="L3" s="52"/>
      <c r="M3" s="52"/>
      <c r="N3" s="52"/>
      <c r="O3" s="53"/>
      <c r="P3" s="53"/>
      <c r="Q3" s="53"/>
      <c r="R3" s="53"/>
    </row>
    <row r="4" spans="1:18" ht="33" customHeight="1">
      <c r="A4" s="916" t="s">
        <v>355</v>
      </c>
      <c r="B4" s="917"/>
      <c r="C4" s="917"/>
      <c r="D4" s="918"/>
      <c r="E4" s="919" t="s">
        <v>524</v>
      </c>
      <c r="F4" s="920"/>
      <c r="G4" s="920"/>
      <c r="H4" s="921"/>
      <c r="I4" s="960" t="s">
        <v>463</v>
      </c>
      <c r="J4" s="961"/>
      <c r="K4" s="961"/>
      <c r="L4" s="961"/>
      <c r="M4" s="961"/>
      <c r="N4" s="962"/>
      <c r="O4" s="53"/>
      <c r="P4" s="53"/>
      <c r="Q4" s="53"/>
      <c r="R4" s="53"/>
    </row>
    <row r="5" spans="1:18">
      <c r="A5" s="923" t="s">
        <v>454</v>
      </c>
      <c r="B5" s="924"/>
      <c r="C5" s="924"/>
      <c r="D5" s="925"/>
      <c r="E5" s="929" t="s">
        <v>462</v>
      </c>
      <c r="F5" s="930"/>
      <c r="G5" s="930"/>
      <c r="H5" s="930"/>
      <c r="I5" s="931" t="s">
        <v>464</v>
      </c>
      <c r="J5" s="932"/>
      <c r="K5" s="932"/>
      <c r="L5" s="933"/>
      <c r="M5" s="933"/>
      <c r="N5" s="934"/>
      <c r="O5" s="53"/>
      <c r="P5" s="53"/>
      <c r="Q5" s="53"/>
      <c r="R5" s="53"/>
    </row>
    <row r="6" spans="1:18" ht="21.75" customHeight="1">
      <c r="A6" s="926"/>
      <c r="B6" s="927"/>
      <c r="C6" s="927"/>
      <c r="D6" s="928"/>
      <c r="E6" s="930"/>
      <c r="F6" s="930"/>
      <c r="G6" s="930"/>
      <c r="H6" s="930"/>
      <c r="I6" s="935"/>
      <c r="J6" s="936"/>
      <c r="K6" s="936"/>
      <c r="L6" s="936"/>
      <c r="M6" s="936"/>
      <c r="N6" s="937"/>
      <c r="O6" s="53"/>
      <c r="P6" s="53"/>
      <c r="Q6" s="53"/>
      <c r="R6" s="53"/>
    </row>
    <row r="7" spans="1:18">
      <c r="A7" s="901" t="s">
        <v>272</v>
      </c>
      <c r="B7" s="902"/>
      <c r="C7" s="902"/>
      <c r="D7" s="903"/>
      <c r="E7" s="907" t="s">
        <v>465</v>
      </c>
      <c r="F7" s="907"/>
      <c r="G7" s="907"/>
      <c r="H7" s="908"/>
      <c r="I7" s="911" t="s">
        <v>273</v>
      </c>
      <c r="J7" s="911"/>
      <c r="K7" s="911"/>
      <c r="L7" s="911"/>
      <c r="M7" s="911"/>
      <c r="N7" s="911"/>
      <c r="O7" s="53"/>
      <c r="P7" s="53"/>
      <c r="Q7" s="53"/>
      <c r="R7" s="53"/>
    </row>
    <row r="8" spans="1:18">
      <c r="A8" s="904"/>
      <c r="B8" s="905"/>
      <c r="C8" s="905"/>
      <c r="D8" s="906"/>
      <c r="E8" s="909"/>
      <c r="F8" s="909"/>
      <c r="G8" s="909"/>
      <c r="H8" s="910"/>
      <c r="I8" s="912">
        <v>2019</v>
      </c>
      <c r="J8" s="913"/>
      <c r="K8" s="914">
        <v>2020</v>
      </c>
      <c r="L8" s="914"/>
      <c r="M8" s="914">
        <v>2021</v>
      </c>
      <c r="N8" s="914"/>
      <c r="O8" s="53"/>
      <c r="P8" s="53"/>
      <c r="Q8" s="53"/>
      <c r="R8" s="53"/>
    </row>
    <row r="9" spans="1:18" ht="31.5" customHeight="1">
      <c r="A9" s="1022" t="s">
        <v>274</v>
      </c>
      <c r="B9" s="1023"/>
      <c r="C9" s="1023"/>
      <c r="D9" s="1024"/>
      <c r="E9" s="941"/>
      <c r="F9" s="941"/>
      <c r="G9" s="941"/>
      <c r="H9" s="942"/>
      <c r="I9" s="943" t="s">
        <v>275</v>
      </c>
      <c r="J9" s="944"/>
      <c r="K9" s="945"/>
      <c r="L9" s="945"/>
      <c r="M9" s="945"/>
      <c r="N9" s="945"/>
      <c r="O9" s="53"/>
      <c r="P9" s="53"/>
      <c r="Q9" s="53"/>
      <c r="R9" s="53"/>
    </row>
    <row r="10" spans="1:18" ht="43.5" customHeight="1">
      <c r="A10" s="896" t="s">
        <v>276</v>
      </c>
      <c r="B10" s="897"/>
      <c r="C10" s="1021" t="s">
        <v>560</v>
      </c>
      <c r="D10" s="958"/>
      <c r="E10" s="958"/>
      <c r="F10" s="958"/>
      <c r="G10" s="958"/>
      <c r="H10" s="958"/>
      <c r="I10" s="958"/>
      <c r="J10" s="958"/>
      <c r="K10" s="958"/>
      <c r="L10" s="958"/>
      <c r="M10" s="958"/>
      <c r="N10" s="959"/>
      <c r="O10" s="51"/>
      <c r="P10" s="51"/>
      <c r="Q10" s="51"/>
      <c r="R10" s="54"/>
    </row>
    <row r="11" spans="1:18">
      <c r="A11" s="877" t="s">
        <v>277</v>
      </c>
      <c r="B11" s="878"/>
      <c r="C11" s="956" t="s">
        <v>592</v>
      </c>
      <c r="D11" s="1013"/>
      <c r="E11" s="1013"/>
      <c r="F11" s="1013"/>
      <c r="G11" s="1013"/>
      <c r="H11" s="1013"/>
      <c r="I11" s="1013"/>
      <c r="J11" s="1013"/>
      <c r="K11" s="1013"/>
      <c r="L11" s="1013"/>
      <c r="M11" s="1013"/>
      <c r="N11" s="1014"/>
      <c r="O11" s="51"/>
      <c r="P11" s="51"/>
      <c r="Q11" s="51"/>
      <c r="R11" s="51"/>
    </row>
    <row r="12" spans="1:18">
      <c r="A12" s="879"/>
      <c r="B12" s="880"/>
      <c r="C12" s="1015"/>
      <c r="D12" s="1016"/>
      <c r="E12" s="1016"/>
      <c r="F12" s="1016"/>
      <c r="G12" s="1016"/>
      <c r="H12" s="1016"/>
      <c r="I12" s="1016"/>
      <c r="J12" s="1016"/>
      <c r="K12" s="1016"/>
      <c r="L12" s="1016"/>
      <c r="M12" s="1016"/>
      <c r="N12" s="1017"/>
      <c r="O12" s="51"/>
      <c r="P12" s="51"/>
      <c r="Q12" s="51"/>
      <c r="R12" s="51"/>
    </row>
    <row r="13" spans="1:18">
      <c r="A13" s="879"/>
      <c r="B13" s="880"/>
      <c r="C13" s="1015"/>
      <c r="D13" s="1016"/>
      <c r="E13" s="1016"/>
      <c r="F13" s="1016"/>
      <c r="G13" s="1016"/>
      <c r="H13" s="1016"/>
      <c r="I13" s="1016"/>
      <c r="J13" s="1016"/>
      <c r="K13" s="1016"/>
      <c r="L13" s="1016"/>
      <c r="M13" s="1016"/>
      <c r="N13" s="1017"/>
      <c r="O13" s="51"/>
      <c r="P13" s="51"/>
      <c r="Q13" s="51"/>
      <c r="R13" s="51"/>
    </row>
    <row r="14" spans="1:18">
      <c r="A14" s="879"/>
      <c r="B14" s="880"/>
      <c r="C14" s="1015"/>
      <c r="D14" s="1016"/>
      <c r="E14" s="1016"/>
      <c r="F14" s="1016"/>
      <c r="G14" s="1016"/>
      <c r="H14" s="1016"/>
      <c r="I14" s="1016"/>
      <c r="J14" s="1016"/>
      <c r="K14" s="1016"/>
      <c r="L14" s="1016"/>
      <c r="M14" s="1016"/>
      <c r="N14" s="1017"/>
      <c r="O14" s="51"/>
      <c r="P14" s="51"/>
      <c r="Q14" s="51"/>
      <c r="R14" s="51"/>
    </row>
    <row r="15" spans="1:18">
      <c r="A15" s="879"/>
      <c r="B15" s="880"/>
      <c r="C15" s="1015"/>
      <c r="D15" s="1016"/>
      <c r="E15" s="1016"/>
      <c r="F15" s="1016"/>
      <c r="G15" s="1016"/>
      <c r="H15" s="1016"/>
      <c r="I15" s="1016"/>
      <c r="J15" s="1016"/>
      <c r="K15" s="1016"/>
      <c r="L15" s="1016"/>
      <c r="M15" s="1016"/>
      <c r="N15" s="1017"/>
      <c r="O15" s="51"/>
      <c r="P15" s="51"/>
      <c r="Q15" s="51"/>
      <c r="R15" s="51"/>
    </row>
    <row r="16" spans="1:18">
      <c r="A16" s="879"/>
      <c r="B16" s="880"/>
      <c r="C16" s="1015"/>
      <c r="D16" s="1016"/>
      <c r="E16" s="1016"/>
      <c r="F16" s="1016"/>
      <c r="G16" s="1016"/>
      <c r="H16" s="1016"/>
      <c r="I16" s="1016"/>
      <c r="J16" s="1016"/>
      <c r="K16" s="1016"/>
      <c r="L16" s="1016"/>
      <c r="M16" s="1016"/>
      <c r="N16" s="1017"/>
      <c r="O16" s="51"/>
      <c r="P16" s="51"/>
      <c r="Q16" s="51"/>
      <c r="R16" s="51"/>
    </row>
    <row r="17" spans="1:18">
      <c r="A17" s="879"/>
      <c r="B17" s="880"/>
      <c r="C17" s="1015"/>
      <c r="D17" s="1016"/>
      <c r="E17" s="1016"/>
      <c r="F17" s="1016"/>
      <c r="G17" s="1016"/>
      <c r="H17" s="1016"/>
      <c r="I17" s="1016"/>
      <c r="J17" s="1016"/>
      <c r="K17" s="1016"/>
      <c r="L17" s="1016"/>
      <c r="M17" s="1016"/>
      <c r="N17" s="1017"/>
      <c r="O17" s="51"/>
      <c r="P17" s="51"/>
      <c r="Q17" s="51"/>
      <c r="R17" s="51"/>
    </row>
    <row r="18" spans="1:18" ht="108.75" customHeight="1">
      <c r="A18" s="879"/>
      <c r="B18" s="880"/>
      <c r="C18" s="1015"/>
      <c r="D18" s="1016"/>
      <c r="E18" s="1016"/>
      <c r="F18" s="1016"/>
      <c r="G18" s="1016"/>
      <c r="H18" s="1016"/>
      <c r="I18" s="1016"/>
      <c r="J18" s="1016"/>
      <c r="K18" s="1016"/>
      <c r="L18" s="1016"/>
      <c r="M18" s="1016"/>
      <c r="N18" s="1017"/>
      <c r="O18" s="51"/>
      <c r="P18" s="51"/>
      <c r="Q18" s="51"/>
      <c r="R18" s="51"/>
    </row>
    <row r="19" spans="1:18" hidden="1">
      <c r="A19" s="879"/>
      <c r="B19" s="880"/>
      <c r="C19" s="1015"/>
      <c r="D19" s="1016"/>
      <c r="E19" s="1016"/>
      <c r="F19" s="1016"/>
      <c r="G19" s="1016"/>
      <c r="H19" s="1016"/>
      <c r="I19" s="1016"/>
      <c r="J19" s="1016"/>
      <c r="K19" s="1016"/>
      <c r="L19" s="1016"/>
      <c r="M19" s="1016"/>
      <c r="N19" s="1017"/>
      <c r="O19" s="51"/>
      <c r="P19" s="51"/>
      <c r="Q19" s="51"/>
      <c r="R19" s="51"/>
    </row>
    <row r="20" spans="1:18" hidden="1">
      <c r="A20" s="879"/>
      <c r="B20" s="880"/>
      <c r="C20" s="1015"/>
      <c r="D20" s="1016"/>
      <c r="E20" s="1016"/>
      <c r="F20" s="1016"/>
      <c r="G20" s="1016"/>
      <c r="H20" s="1016"/>
      <c r="I20" s="1016"/>
      <c r="J20" s="1016"/>
      <c r="K20" s="1016"/>
      <c r="L20" s="1016"/>
      <c r="M20" s="1016"/>
      <c r="N20" s="1017"/>
      <c r="O20" s="51"/>
      <c r="P20" s="51"/>
      <c r="Q20" s="51"/>
      <c r="R20" s="51"/>
    </row>
    <row r="21" spans="1:18" hidden="1">
      <c r="A21" s="879"/>
      <c r="B21" s="880"/>
      <c r="C21" s="1015"/>
      <c r="D21" s="1016"/>
      <c r="E21" s="1016"/>
      <c r="F21" s="1016"/>
      <c r="G21" s="1016"/>
      <c r="H21" s="1016"/>
      <c r="I21" s="1016"/>
      <c r="J21" s="1016"/>
      <c r="K21" s="1016"/>
      <c r="L21" s="1016"/>
      <c r="M21" s="1016"/>
      <c r="N21" s="1017"/>
      <c r="O21" s="51"/>
      <c r="P21" s="51"/>
      <c r="Q21" s="51"/>
      <c r="R21" s="51"/>
    </row>
    <row r="22" spans="1:18" hidden="1">
      <c r="A22" s="879"/>
      <c r="B22" s="880"/>
      <c r="C22" s="1015"/>
      <c r="D22" s="1016"/>
      <c r="E22" s="1016"/>
      <c r="F22" s="1016"/>
      <c r="G22" s="1016"/>
      <c r="H22" s="1016"/>
      <c r="I22" s="1016"/>
      <c r="J22" s="1016"/>
      <c r="K22" s="1016"/>
      <c r="L22" s="1016"/>
      <c r="M22" s="1016"/>
      <c r="N22" s="1017"/>
      <c r="O22" s="51"/>
      <c r="P22" s="51"/>
      <c r="Q22" s="51"/>
      <c r="R22" s="51"/>
    </row>
    <row r="23" spans="1:18" ht="33" hidden="1" customHeight="1">
      <c r="A23" s="881"/>
      <c r="B23" s="882"/>
      <c r="C23" s="1018"/>
      <c r="D23" s="1019"/>
      <c r="E23" s="1019"/>
      <c r="F23" s="1019"/>
      <c r="G23" s="1019"/>
      <c r="H23" s="1019"/>
      <c r="I23" s="1019"/>
      <c r="J23" s="1019"/>
      <c r="K23" s="1019"/>
      <c r="L23" s="1019"/>
      <c r="M23" s="1019"/>
      <c r="N23" s="1020"/>
      <c r="O23" s="51"/>
      <c r="P23" s="51"/>
      <c r="Q23" s="51"/>
      <c r="R23" s="51"/>
    </row>
    <row r="24" spans="1:18">
      <c r="A24" s="854" t="s">
        <v>0</v>
      </c>
      <c r="B24" s="892"/>
      <c r="C24" s="892"/>
      <c r="D24" s="892"/>
      <c r="E24" s="892"/>
      <c r="F24" s="892"/>
      <c r="G24" s="892"/>
      <c r="H24" s="892"/>
      <c r="I24" s="892"/>
      <c r="J24" s="892"/>
      <c r="K24" s="892"/>
      <c r="L24" s="892"/>
      <c r="M24" s="892"/>
      <c r="N24" s="855"/>
      <c r="O24" s="51"/>
      <c r="P24" s="51"/>
      <c r="Q24" s="51"/>
      <c r="R24" s="76"/>
    </row>
    <row r="25" spans="1:18" ht="23.25" customHeight="1">
      <c r="A25" s="55">
        <v>1</v>
      </c>
      <c r="B25" s="873" t="s">
        <v>561</v>
      </c>
      <c r="C25" s="874"/>
      <c r="D25" s="874"/>
      <c r="E25" s="874"/>
      <c r="F25" s="874"/>
      <c r="G25" s="875"/>
      <c r="H25" s="55">
        <v>6</v>
      </c>
      <c r="I25" s="893"/>
      <c r="J25" s="894"/>
      <c r="K25" s="894"/>
      <c r="L25" s="894"/>
      <c r="M25" s="894"/>
      <c r="N25" s="895"/>
      <c r="O25" s="51"/>
      <c r="P25" s="51"/>
      <c r="Q25" s="51"/>
      <c r="R25" s="76"/>
    </row>
    <row r="26" spans="1:18" ht="33.6" customHeight="1">
      <c r="A26" s="55">
        <v>2</v>
      </c>
      <c r="B26" s="873" t="s">
        <v>574</v>
      </c>
      <c r="C26" s="874"/>
      <c r="D26" s="874"/>
      <c r="E26" s="874"/>
      <c r="F26" s="874"/>
      <c r="G26" s="875"/>
      <c r="H26" s="55">
        <v>7</v>
      </c>
      <c r="I26" s="873"/>
      <c r="J26" s="874"/>
      <c r="K26" s="874"/>
      <c r="L26" s="874"/>
      <c r="M26" s="874"/>
      <c r="N26" s="875"/>
      <c r="O26" s="51"/>
      <c r="P26" s="51"/>
      <c r="Q26" s="51"/>
      <c r="R26" s="76"/>
    </row>
    <row r="27" spans="1:18" ht="15.6" customHeight="1">
      <c r="A27" s="55">
        <v>3</v>
      </c>
      <c r="B27" s="873"/>
      <c r="C27" s="874"/>
      <c r="D27" s="874"/>
      <c r="E27" s="874"/>
      <c r="F27" s="874"/>
      <c r="G27" s="875"/>
      <c r="H27" s="55">
        <v>8</v>
      </c>
      <c r="I27" s="873"/>
      <c r="J27" s="874"/>
      <c r="K27" s="874"/>
      <c r="L27" s="874"/>
      <c r="M27" s="874"/>
      <c r="N27" s="875"/>
      <c r="O27" s="51"/>
      <c r="P27" s="51"/>
      <c r="Q27" s="51"/>
      <c r="R27" s="76"/>
    </row>
    <row r="28" spans="1:18" hidden="1">
      <c r="A28" s="55">
        <v>4</v>
      </c>
      <c r="B28" s="873"/>
      <c r="C28" s="874"/>
      <c r="D28" s="874"/>
      <c r="E28" s="874"/>
      <c r="F28" s="874"/>
      <c r="G28" s="875"/>
      <c r="H28" s="55">
        <v>9</v>
      </c>
      <c r="I28" s="873"/>
      <c r="J28" s="874"/>
      <c r="K28" s="874"/>
      <c r="L28" s="874"/>
      <c r="M28" s="874"/>
      <c r="N28" s="875"/>
      <c r="O28" s="51"/>
      <c r="P28" s="51"/>
      <c r="Q28" s="51"/>
      <c r="R28" s="51"/>
    </row>
    <row r="29" spans="1:18" hidden="1">
      <c r="A29" s="55">
        <v>5</v>
      </c>
      <c r="B29" s="873"/>
      <c r="C29" s="874"/>
      <c r="D29" s="874"/>
      <c r="E29" s="874"/>
      <c r="F29" s="874"/>
      <c r="G29" s="875"/>
      <c r="H29" s="55">
        <v>10</v>
      </c>
      <c r="I29" s="876"/>
      <c r="J29" s="876"/>
      <c r="K29" s="876"/>
      <c r="L29" s="876"/>
      <c r="M29" s="876"/>
      <c r="N29" s="876"/>
      <c r="O29" s="51"/>
      <c r="P29" s="51"/>
      <c r="Q29" s="51"/>
      <c r="R29" s="51"/>
    </row>
    <row r="30" spans="1:18" ht="14.25" customHeight="1">
      <c r="A30" s="951" t="s">
        <v>278</v>
      </c>
      <c r="B30" s="952"/>
      <c r="C30" s="952"/>
      <c r="D30" s="952"/>
      <c r="E30" s="952"/>
      <c r="F30" s="952"/>
      <c r="G30" s="952"/>
      <c r="H30" s="952"/>
      <c r="I30" s="952"/>
      <c r="J30" s="952"/>
      <c r="K30" s="952"/>
      <c r="L30" s="952"/>
      <c r="M30" s="952"/>
      <c r="N30" s="953"/>
      <c r="O30" s="56"/>
      <c r="P30" s="56"/>
      <c r="Q30" s="56"/>
      <c r="R30" s="57"/>
    </row>
    <row r="31" spans="1:18" hidden="1">
      <c r="A31" s="851" t="s">
        <v>279</v>
      </c>
      <c r="B31" s="852"/>
      <c r="C31" s="852"/>
      <c r="D31" s="852"/>
      <c r="E31" s="852"/>
      <c r="F31" s="852"/>
      <c r="G31" s="852"/>
      <c r="H31" s="853"/>
      <c r="I31" s="854" t="s">
        <v>280</v>
      </c>
      <c r="J31" s="855"/>
      <c r="K31" s="856" t="s">
        <v>281</v>
      </c>
      <c r="L31" s="856"/>
      <c r="M31" s="857" t="s">
        <v>282</v>
      </c>
      <c r="N31" s="857"/>
      <c r="O31" s="857">
        <v>2017</v>
      </c>
      <c r="P31" s="857"/>
      <c r="Q31" s="857">
        <v>2018</v>
      </c>
      <c r="R31" s="857"/>
    </row>
    <row r="32" spans="1:18" hidden="1">
      <c r="A32" s="858"/>
      <c r="B32" s="859"/>
      <c r="C32" s="859"/>
      <c r="D32" s="859"/>
      <c r="E32" s="859"/>
      <c r="F32" s="859"/>
      <c r="G32" s="859"/>
      <c r="H32" s="860"/>
      <c r="I32" s="847"/>
      <c r="J32" s="847"/>
      <c r="K32" s="847"/>
      <c r="L32" s="847"/>
      <c r="M32" s="848"/>
      <c r="N32" s="848"/>
      <c r="O32" s="847"/>
      <c r="P32" s="847"/>
      <c r="Q32" s="848"/>
      <c r="R32" s="848"/>
    </row>
    <row r="33" spans="1:18" hidden="1">
      <c r="A33" s="851" t="s">
        <v>283</v>
      </c>
      <c r="B33" s="852"/>
      <c r="C33" s="852"/>
      <c r="D33" s="852"/>
      <c r="E33" s="852"/>
      <c r="F33" s="852"/>
      <c r="G33" s="852"/>
      <c r="H33" s="853"/>
      <c r="I33" s="854" t="s">
        <v>280</v>
      </c>
      <c r="J33" s="855"/>
      <c r="K33" s="856" t="s">
        <v>281</v>
      </c>
      <c r="L33" s="856"/>
      <c r="M33" s="854" t="s">
        <v>282</v>
      </c>
      <c r="N33" s="855"/>
      <c r="O33" s="857">
        <v>2017</v>
      </c>
      <c r="P33" s="857"/>
      <c r="Q33" s="857">
        <v>2018</v>
      </c>
      <c r="R33" s="857"/>
    </row>
    <row r="34" spans="1:18" hidden="1">
      <c r="A34" s="858"/>
      <c r="B34" s="859"/>
      <c r="C34" s="859"/>
      <c r="D34" s="859"/>
      <c r="E34" s="859"/>
      <c r="F34" s="859"/>
      <c r="G34" s="859"/>
      <c r="H34" s="860"/>
      <c r="I34" s="869"/>
      <c r="J34" s="847"/>
      <c r="K34" s="869"/>
      <c r="L34" s="847"/>
      <c r="M34" s="848"/>
      <c r="N34" s="848"/>
      <c r="O34" s="869"/>
      <c r="P34" s="847"/>
      <c r="Q34" s="869"/>
      <c r="R34" s="847"/>
    </row>
    <row r="35" spans="1:18" hidden="1">
      <c r="A35" s="858"/>
      <c r="B35" s="859"/>
      <c r="C35" s="859"/>
      <c r="D35" s="859"/>
      <c r="E35" s="859"/>
      <c r="F35" s="859"/>
      <c r="G35" s="859"/>
      <c r="H35" s="860"/>
      <c r="I35" s="869"/>
      <c r="J35" s="847"/>
      <c r="K35" s="869"/>
      <c r="L35" s="847"/>
      <c r="M35" s="848"/>
      <c r="N35" s="848"/>
      <c r="O35" s="869"/>
      <c r="P35" s="847"/>
      <c r="Q35" s="869"/>
      <c r="R35" s="847"/>
    </row>
    <row r="36" spans="1:18" hidden="1">
      <c r="A36" s="851" t="s">
        <v>284</v>
      </c>
      <c r="B36" s="852"/>
      <c r="C36" s="852"/>
      <c r="D36" s="852"/>
      <c r="E36" s="852"/>
      <c r="F36" s="852"/>
      <c r="G36" s="852"/>
      <c r="H36" s="853"/>
      <c r="I36" s="854" t="s">
        <v>280</v>
      </c>
      <c r="J36" s="855"/>
      <c r="K36" s="856" t="s">
        <v>281</v>
      </c>
      <c r="L36" s="856"/>
      <c r="M36" s="857" t="s">
        <v>285</v>
      </c>
      <c r="N36" s="843"/>
      <c r="O36" s="857">
        <v>2017</v>
      </c>
      <c r="P36" s="857"/>
      <c r="Q36" s="857">
        <v>2018</v>
      </c>
      <c r="R36" s="843"/>
    </row>
    <row r="37" spans="1:18" hidden="1">
      <c r="A37" s="858"/>
      <c r="B37" s="859"/>
      <c r="C37" s="859"/>
      <c r="D37" s="859"/>
      <c r="E37" s="859"/>
      <c r="F37" s="859"/>
      <c r="G37" s="859"/>
      <c r="H37" s="860"/>
      <c r="I37" s="862"/>
      <c r="J37" s="862"/>
      <c r="K37" s="847"/>
      <c r="L37" s="847"/>
      <c r="M37" s="848"/>
      <c r="N37" s="848"/>
      <c r="O37" s="862"/>
      <c r="P37" s="862"/>
      <c r="Q37" s="862"/>
      <c r="R37" s="862"/>
    </row>
    <row r="38" spans="1:18" ht="24" customHeight="1">
      <c r="A38" s="851" t="s">
        <v>286</v>
      </c>
      <c r="B38" s="852"/>
      <c r="C38" s="852"/>
      <c r="D38" s="852"/>
      <c r="E38" s="852"/>
      <c r="F38" s="852"/>
      <c r="G38" s="852"/>
      <c r="H38" s="853"/>
      <c r="I38" s="854" t="s">
        <v>611</v>
      </c>
      <c r="J38" s="855"/>
      <c r="K38" s="856" t="s">
        <v>612</v>
      </c>
      <c r="L38" s="856"/>
      <c r="M38" s="857" t="s">
        <v>285</v>
      </c>
      <c r="N38" s="843"/>
      <c r="O38" s="857">
        <v>2017</v>
      </c>
      <c r="P38" s="857"/>
      <c r="Q38" s="857">
        <v>2018</v>
      </c>
      <c r="R38" s="843"/>
    </row>
    <row r="39" spans="1:18">
      <c r="A39" s="844" t="s">
        <v>562</v>
      </c>
      <c r="B39" s="845"/>
      <c r="C39" s="845"/>
      <c r="D39" s="845"/>
      <c r="E39" s="845"/>
      <c r="F39" s="845"/>
      <c r="G39" s="845"/>
      <c r="H39" s="846"/>
      <c r="I39" s="849">
        <v>1</v>
      </c>
      <c r="J39" s="847"/>
      <c r="K39" s="849"/>
      <c r="L39" s="847"/>
      <c r="M39" s="848"/>
      <c r="N39" s="848"/>
      <c r="O39" s="847"/>
      <c r="P39" s="847"/>
      <c r="Q39" s="848"/>
      <c r="R39" s="848"/>
    </row>
    <row r="40" spans="1:18" ht="0.75" customHeight="1">
      <c r="A40" s="844"/>
      <c r="B40" s="845"/>
      <c r="C40" s="845"/>
      <c r="D40" s="845"/>
      <c r="E40" s="845"/>
      <c r="F40" s="845"/>
      <c r="G40" s="845"/>
      <c r="H40" s="846"/>
      <c r="I40" s="847"/>
      <c r="J40" s="847"/>
      <c r="K40" s="847"/>
      <c r="L40" s="847"/>
      <c r="M40" s="848"/>
      <c r="N40" s="848"/>
      <c r="O40" s="847"/>
      <c r="P40" s="847"/>
      <c r="Q40" s="848"/>
      <c r="R40" s="848"/>
    </row>
    <row r="41" spans="1:18" ht="1.9" customHeight="1">
      <c r="A41" s="51"/>
      <c r="B41" s="51"/>
      <c r="C41" s="51"/>
      <c r="D41" s="51"/>
      <c r="E41" s="51"/>
      <c r="F41" s="51"/>
      <c r="G41" s="51"/>
      <c r="H41" s="51"/>
      <c r="I41" s="51"/>
      <c r="J41" s="51"/>
      <c r="K41" s="51"/>
      <c r="L41" s="51"/>
      <c r="M41" s="51"/>
      <c r="N41" s="51"/>
      <c r="O41" s="51"/>
      <c r="P41" s="51"/>
      <c r="Q41" s="51"/>
      <c r="R41" s="51"/>
    </row>
    <row r="42" spans="1:18">
      <c r="A42" s="840" t="s">
        <v>287</v>
      </c>
      <c r="B42" s="841"/>
      <c r="C42" s="841"/>
      <c r="D42" s="841"/>
      <c r="E42" s="841"/>
      <c r="F42" s="841"/>
      <c r="G42" s="841"/>
      <c r="H42" s="841"/>
      <c r="I42" s="841"/>
      <c r="J42" s="841"/>
      <c r="K42" s="841"/>
      <c r="L42" s="841"/>
      <c r="M42" s="841"/>
      <c r="N42" s="842"/>
      <c r="O42" s="51"/>
      <c r="P42" s="51"/>
      <c r="Q42" s="51"/>
      <c r="R42" s="51"/>
    </row>
    <row r="43" spans="1:18" ht="42.75">
      <c r="A43" s="843" t="s">
        <v>288</v>
      </c>
      <c r="B43" s="843"/>
      <c r="C43" s="58" t="s">
        <v>289</v>
      </c>
      <c r="D43" s="58" t="s">
        <v>290</v>
      </c>
      <c r="E43" s="58" t="s">
        <v>291</v>
      </c>
      <c r="F43" s="58" t="s">
        <v>292</v>
      </c>
      <c r="G43" s="58" t="s">
        <v>293</v>
      </c>
      <c r="H43" s="58" t="s">
        <v>294</v>
      </c>
      <c r="I43" s="58" t="s">
        <v>295</v>
      </c>
      <c r="J43" s="58" t="s">
        <v>296</v>
      </c>
      <c r="K43" s="58" t="s">
        <v>297</v>
      </c>
      <c r="L43" s="58" t="s">
        <v>298</v>
      </c>
      <c r="M43" s="58" t="s">
        <v>299</v>
      </c>
      <c r="N43" s="58" t="s">
        <v>300</v>
      </c>
      <c r="O43" s="51"/>
      <c r="P43" s="51"/>
      <c r="Q43" s="51"/>
      <c r="R43" s="51"/>
    </row>
    <row r="44" spans="1:18">
      <c r="A44" s="836">
        <f>IF(A25&gt;0,A25,"")</f>
        <v>1</v>
      </c>
      <c r="B44" s="837"/>
      <c r="C44" s="92"/>
      <c r="D44" s="92"/>
      <c r="E44" s="92"/>
      <c r="F44" s="92"/>
      <c r="G44" s="92"/>
      <c r="H44" s="92"/>
      <c r="I44" s="92"/>
      <c r="J44" s="92"/>
      <c r="K44" s="92"/>
      <c r="L44" s="92"/>
      <c r="M44" s="92"/>
      <c r="N44" s="92"/>
      <c r="O44" s="51"/>
      <c r="P44" s="51"/>
      <c r="Q44" s="51"/>
      <c r="R44" s="51"/>
    </row>
    <row r="45" spans="1:18" ht="4.9000000000000004" customHeight="1" thickBot="1">
      <c r="A45" s="838"/>
      <c r="B45" s="839"/>
      <c r="C45" s="61"/>
      <c r="D45" s="61"/>
      <c r="E45" s="61"/>
      <c r="F45" s="62"/>
      <c r="G45" s="62"/>
      <c r="H45" s="62"/>
      <c r="I45" s="62"/>
      <c r="J45" s="73"/>
      <c r="K45" s="63"/>
      <c r="L45" s="62"/>
      <c r="M45" s="62"/>
      <c r="N45" s="61"/>
      <c r="O45" s="51"/>
      <c r="P45" s="51"/>
      <c r="Q45" s="51"/>
      <c r="R45" s="51"/>
    </row>
    <row r="46" spans="1:18">
      <c r="A46" s="836">
        <f>IF(A26&gt;0,A26,"")</f>
        <v>2</v>
      </c>
      <c r="B46" s="837"/>
      <c r="C46" s="92"/>
      <c r="D46" s="92"/>
      <c r="E46" s="92"/>
      <c r="F46" s="92"/>
      <c r="G46" s="92"/>
      <c r="H46" s="92"/>
      <c r="I46" s="92"/>
      <c r="J46" s="92"/>
      <c r="K46" s="92"/>
      <c r="L46" s="90"/>
      <c r="M46" s="90"/>
      <c r="N46" s="90"/>
      <c r="O46" s="51"/>
      <c r="P46" s="51"/>
      <c r="Q46" s="51"/>
      <c r="R46" s="51"/>
    </row>
    <row r="47" spans="1:18" ht="4.1500000000000004" customHeight="1" thickBot="1">
      <c r="A47" s="838"/>
      <c r="B47" s="839"/>
      <c r="C47" s="61"/>
      <c r="D47" s="61"/>
      <c r="E47" s="61"/>
      <c r="F47" s="62"/>
      <c r="G47" s="62"/>
      <c r="H47" s="62"/>
      <c r="I47" s="62"/>
      <c r="J47" s="62"/>
      <c r="K47" s="63"/>
      <c r="L47" s="62"/>
      <c r="M47" s="62"/>
      <c r="N47" s="61"/>
      <c r="O47" s="51"/>
      <c r="P47" s="51"/>
      <c r="Q47" s="51"/>
      <c r="R47" s="51"/>
    </row>
    <row r="48" spans="1:18" ht="7.15" hidden="1" customHeight="1">
      <c r="A48" s="83"/>
      <c r="B48" s="83"/>
      <c r="C48" s="83"/>
      <c r="D48" s="83"/>
      <c r="E48" s="83"/>
      <c r="F48" s="83"/>
      <c r="G48" s="83"/>
      <c r="H48" s="83"/>
      <c r="I48" s="83"/>
      <c r="J48" s="83"/>
      <c r="K48" s="83"/>
      <c r="L48" s="83"/>
      <c r="M48" s="83"/>
      <c r="N48" s="83"/>
      <c r="O48" s="51"/>
      <c r="P48" s="51"/>
      <c r="Q48" s="51"/>
      <c r="R48" s="51"/>
    </row>
    <row r="49" spans="1:18">
      <c r="A49" s="810" t="s">
        <v>301</v>
      </c>
      <c r="B49" s="811"/>
      <c r="C49" s="811"/>
      <c r="D49" s="811"/>
      <c r="E49" s="811"/>
      <c r="F49" s="811"/>
      <c r="G49" s="811"/>
      <c r="H49" s="811"/>
      <c r="I49" s="811"/>
      <c r="J49" s="811"/>
      <c r="K49" s="811"/>
      <c r="L49" s="811"/>
      <c r="M49" s="811"/>
      <c r="N49" s="812"/>
      <c r="O49" s="51"/>
      <c r="P49" s="51"/>
      <c r="Q49" s="51"/>
      <c r="R49" s="51"/>
    </row>
    <row r="50" spans="1:18" ht="22.5" customHeight="1">
      <c r="A50" s="84" t="s">
        <v>302</v>
      </c>
      <c r="B50" s="831" t="s">
        <v>303</v>
      </c>
      <c r="C50" s="832"/>
      <c r="D50" s="832"/>
      <c r="E50" s="832"/>
      <c r="F50" s="833"/>
      <c r="G50" s="834" t="s">
        <v>304</v>
      </c>
      <c r="H50" s="834"/>
      <c r="I50" s="834" t="s">
        <v>305</v>
      </c>
      <c r="J50" s="834"/>
      <c r="K50" s="834" t="s">
        <v>306</v>
      </c>
      <c r="L50" s="834"/>
      <c r="M50" s="835" t="s">
        <v>307</v>
      </c>
      <c r="N50" s="835"/>
      <c r="O50" s="51"/>
      <c r="P50" s="51"/>
      <c r="Q50" s="51"/>
      <c r="R50" s="51"/>
    </row>
    <row r="51" spans="1:18">
      <c r="A51" s="85" t="s">
        <v>344</v>
      </c>
      <c r="B51" s="816" t="s">
        <v>710</v>
      </c>
      <c r="C51" s="827"/>
      <c r="D51" s="827"/>
      <c r="E51" s="827"/>
      <c r="F51" s="828"/>
      <c r="G51" s="819">
        <v>17.64</v>
      </c>
      <c r="H51" s="820"/>
      <c r="I51" s="829">
        <v>20</v>
      </c>
      <c r="J51" s="829"/>
      <c r="K51" s="829"/>
      <c r="L51" s="829"/>
      <c r="M51" s="946">
        <f>G51*I51</f>
        <v>352.8</v>
      </c>
      <c r="N51" s="946"/>
      <c r="O51" s="51"/>
      <c r="P51" s="51"/>
      <c r="Q51" s="51"/>
      <c r="R51" s="51"/>
    </row>
    <row r="52" spans="1:18">
      <c r="A52" s="85" t="s">
        <v>417</v>
      </c>
      <c r="B52" s="816" t="s">
        <v>466</v>
      </c>
      <c r="C52" s="827"/>
      <c r="D52" s="827"/>
      <c r="E52" s="827"/>
      <c r="F52" s="828"/>
      <c r="G52" s="819">
        <v>17.71</v>
      </c>
      <c r="H52" s="820"/>
      <c r="I52" s="829">
        <v>40</v>
      </c>
      <c r="J52" s="829"/>
      <c r="K52" s="829"/>
      <c r="L52" s="829"/>
      <c r="M52" s="946">
        <f>G52*I52</f>
        <v>708.40000000000009</v>
      </c>
      <c r="N52" s="946"/>
      <c r="O52" s="51"/>
      <c r="P52" s="51"/>
      <c r="Q52" s="51"/>
      <c r="R52" s="51"/>
    </row>
    <row r="53" spans="1:18">
      <c r="A53" s="85" t="s">
        <v>417</v>
      </c>
      <c r="B53" s="816" t="s">
        <v>640</v>
      </c>
      <c r="C53" s="1011"/>
      <c r="D53" s="1011"/>
      <c r="E53" s="1011"/>
      <c r="F53" s="1012"/>
      <c r="G53" s="819">
        <v>17.71</v>
      </c>
      <c r="H53" s="820"/>
      <c r="I53" s="829">
        <v>40</v>
      </c>
      <c r="J53" s="829"/>
      <c r="K53" s="829"/>
      <c r="L53" s="829"/>
      <c r="M53" s="946">
        <f>G53*I53</f>
        <v>708.40000000000009</v>
      </c>
      <c r="N53" s="946"/>
      <c r="O53" s="51"/>
      <c r="P53" s="51"/>
      <c r="Q53" s="51"/>
      <c r="R53" s="51"/>
    </row>
    <row r="54" spans="1:18">
      <c r="A54" s="86">
        <f>COUNTA(B51:F53)</f>
        <v>3</v>
      </c>
      <c r="B54" s="808" t="s">
        <v>308</v>
      </c>
      <c r="C54" s="808"/>
      <c r="D54" s="808"/>
      <c r="E54" s="808"/>
      <c r="F54" s="808"/>
      <c r="G54" s="808"/>
      <c r="H54" s="808"/>
      <c r="I54" s="808"/>
      <c r="J54" s="808"/>
      <c r="K54" s="808"/>
      <c r="L54" s="809"/>
      <c r="M54" s="985">
        <f>M51+M52+M53</f>
        <v>1769.6000000000001</v>
      </c>
      <c r="N54" s="797"/>
      <c r="O54" s="51"/>
      <c r="P54" s="51"/>
      <c r="Q54" s="51"/>
      <c r="R54" s="51"/>
    </row>
    <row r="55" spans="1:18" ht="4.9000000000000004" customHeight="1">
      <c r="A55" s="83"/>
      <c r="B55" s="83"/>
      <c r="C55" s="83"/>
      <c r="D55" s="83"/>
      <c r="E55" s="83"/>
      <c r="F55" s="83"/>
      <c r="G55" s="83"/>
      <c r="H55" s="83"/>
      <c r="I55" s="83"/>
      <c r="J55" s="83"/>
      <c r="K55" s="83"/>
      <c r="L55" s="83"/>
      <c r="M55" s="83"/>
      <c r="N55" s="83"/>
      <c r="O55" s="51"/>
      <c r="P55" s="51"/>
      <c r="Q55" s="51"/>
      <c r="R55" s="51"/>
    </row>
    <row r="56" spans="1:18">
      <c r="A56" s="810" t="s">
        <v>309</v>
      </c>
      <c r="B56" s="811"/>
      <c r="C56" s="811"/>
      <c r="D56" s="811"/>
      <c r="E56" s="811"/>
      <c r="F56" s="811"/>
      <c r="G56" s="811"/>
      <c r="H56" s="811"/>
      <c r="I56" s="811"/>
      <c r="J56" s="811"/>
      <c r="K56" s="811"/>
      <c r="L56" s="811"/>
      <c r="M56" s="811"/>
      <c r="N56" s="812"/>
      <c r="O56" s="51"/>
      <c r="P56" s="51"/>
      <c r="Q56" s="51"/>
      <c r="R56" s="51"/>
    </row>
    <row r="57" spans="1:18">
      <c r="A57" s="813" t="s">
        <v>310</v>
      </c>
      <c r="B57" s="814"/>
      <c r="C57" s="814"/>
      <c r="D57" s="815"/>
      <c r="E57" s="813" t="s">
        <v>108</v>
      </c>
      <c r="F57" s="814"/>
      <c r="G57" s="814"/>
      <c r="H57" s="814"/>
      <c r="I57" s="814"/>
      <c r="J57" s="814"/>
      <c r="K57" s="814"/>
      <c r="L57" s="814"/>
      <c r="M57" s="794" t="s">
        <v>311</v>
      </c>
      <c r="N57" s="796"/>
      <c r="O57" s="51"/>
      <c r="P57" s="51"/>
      <c r="Q57" s="51"/>
      <c r="R57" s="51"/>
    </row>
    <row r="58" spans="1:18" ht="2.4500000000000002" customHeight="1">
      <c r="A58" s="984"/>
      <c r="B58" s="799"/>
      <c r="C58" s="799"/>
      <c r="D58" s="800"/>
      <c r="E58" s="798"/>
      <c r="F58" s="799"/>
      <c r="G58" s="799"/>
      <c r="H58" s="799"/>
      <c r="I58" s="799"/>
      <c r="J58" s="799"/>
      <c r="K58" s="799"/>
      <c r="L58" s="799"/>
      <c r="M58" s="804"/>
      <c r="N58" s="805"/>
      <c r="O58" s="51"/>
      <c r="P58" s="51"/>
      <c r="Q58" s="51"/>
      <c r="R58" s="51"/>
    </row>
    <row r="59" spans="1:18" ht="3.75" hidden="1" customHeight="1">
      <c r="A59" s="801"/>
      <c r="B59" s="802"/>
      <c r="C59" s="802"/>
      <c r="D59" s="803"/>
      <c r="E59" s="801"/>
      <c r="F59" s="802"/>
      <c r="G59" s="802"/>
      <c r="H59" s="802"/>
      <c r="I59" s="802"/>
      <c r="J59" s="802"/>
      <c r="K59" s="802"/>
      <c r="L59" s="802"/>
      <c r="M59" s="806"/>
      <c r="N59" s="807"/>
      <c r="O59" s="87"/>
      <c r="P59" s="88"/>
      <c r="Q59" s="51"/>
      <c r="R59" s="51"/>
    </row>
    <row r="60" spans="1:18" hidden="1">
      <c r="A60" s="798"/>
      <c r="B60" s="799"/>
      <c r="C60" s="799"/>
      <c r="D60" s="800"/>
      <c r="E60" s="798"/>
      <c r="F60" s="799"/>
      <c r="G60" s="799"/>
      <c r="H60" s="799"/>
      <c r="I60" s="799"/>
      <c r="J60" s="799"/>
      <c r="K60" s="799"/>
      <c r="L60" s="799"/>
      <c r="M60" s="804"/>
      <c r="N60" s="805"/>
      <c r="O60" s="51"/>
      <c r="P60" s="51"/>
      <c r="Q60" s="51"/>
      <c r="R60" s="51"/>
    </row>
    <row r="61" spans="1:18" hidden="1">
      <c r="A61" s="801"/>
      <c r="B61" s="802"/>
      <c r="C61" s="802"/>
      <c r="D61" s="803"/>
      <c r="E61" s="801"/>
      <c r="F61" s="802"/>
      <c r="G61" s="802"/>
      <c r="H61" s="802"/>
      <c r="I61" s="802"/>
      <c r="J61" s="802"/>
      <c r="K61" s="802"/>
      <c r="L61" s="802"/>
      <c r="M61" s="806"/>
      <c r="N61" s="807"/>
      <c r="O61" s="51"/>
      <c r="P61" s="51"/>
      <c r="Q61" s="51"/>
      <c r="R61" s="51"/>
    </row>
    <row r="62" spans="1:18" hidden="1">
      <c r="A62" s="798"/>
      <c r="B62" s="799"/>
      <c r="C62" s="799"/>
      <c r="D62" s="800"/>
      <c r="E62" s="798"/>
      <c r="F62" s="799"/>
      <c r="G62" s="799"/>
      <c r="H62" s="799"/>
      <c r="I62" s="799"/>
      <c r="J62" s="799"/>
      <c r="K62" s="799"/>
      <c r="L62" s="799"/>
      <c r="M62" s="804"/>
      <c r="N62" s="805"/>
      <c r="O62" s="51"/>
      <c r="P62" s="51"/>
      <c r="Q62" s="51"/>
      <c r="R62" s="51"/>
    </row>
    <row r="63" spans="1:18" hidden="1">
      <c r="A63" s="801"/>
      <c r="B63" s="802"/>
      <c r="C63" s="802"/>
      <c r="D63" s="803"/>
      <c r="E63" s="801"/>
      <c r="F63" s="802"/>
      <c r="G63" s="802"/>
      <c r="H63" s="802"/>
      <c r="I63" s="802"/>
      <c r="J63" s="802"/>
      <c r="K63" s="802"/>
      <c r="L63" s="802"/>
      <c r="M63" s="806"/>
      <c r="N63" s="807"/>
      <c r="O63" s="51"/>
      <c r="P63" s="51"/>
      <c r="Q63" s="51"/>
      <c r="R63" s="51"/>
    </row>
    <row r="64" spans="1:18">
      <c r="A64" s="794" t="s">
        <v>312</v>
      </c>
      <c r="B64" s="795"/>
      <c r="C64" s="795"/>
      <c r="D64" s="795"/>
      <c r="E64" s="795"/>
      <c r="F64" s="795"/>
      <c r="G64" s="795"/>
      <c r="H64" s="795"/>
      <c r="I64" s="795"/>
      <c r="J64" s="795"/>
      <c r="K64" s="795"/>
      <c r="L64" s="796"/>
      <c r="M64" s="797"/>
      <c r="N64" s="797"/>
      <c r="O64" s="51"/>
      <c r="P64" s="51"/>
      <c r="Q64" s="51"/>
      <c r="R64" s="51"/>
    </row>
  </sheetData>
  <mergeCells count="136">
    <mergeCell ref="A2:N2"/>
    <mergeCell ref="A4:D4"/>
    <mergeCell ref="E4:H4"/>
    <mergeCell ref="I4:N4"/>
    <mergeCell ref="A5:D6"/>
    <mergeCell ref="E5:H6"/>
    <mergeCell ref="I5:N6"/>
    <mergeCell ref="A9:D9"/>
    <mergeCell ref="E9:H9"/>
    <mergeCell ref="I9:J9"/>
    <mergeCell ref="K9:L9"/>
    <mergeCell ref="M9:N9"/>
    <mergeCell ref="A10:B10"/>
    <mergeCell ref="C10:N10"/>
    <mergeCell ref="A7:D8"/>
    <mergeCell ref="E7:H8"/>
    <mergeCell ref="I7:N7"/>
    <mergeCell ref="I8:J8"/>
    <mergeCell ref="K8:L8"/>
    <mergeCell ref="M8:N8"/>
    <mergeCell ref="B26:G26"/>
    <mergeCell ref="I26:N26"/>
    <mergeCell ref="B27:G27"/>
    <mergeCell ref="I27:N27"/>
    <mergeCell ref="B28:G28"/>
    <mergeCell ref="I28:N28"/>
    <mergeCell ref="A11:B23"/>
    <mergeCell ref="C11:N23"/>
    <mergeCell ref="A24:N24"/>
    <mergeCell ref="B25:G25"/>
    <mergeCell ref="I25:N25"/>
    <mergeCell ref="O31:P31"/>
    <mergeCell ref="Q31:R31"/>
    <mergeCell ref="A32:H32"/>
    <mergeCell ref="I32:J32"/>
    <mergeCell ref="K32:L32"/>
    <mergeCell ref="M32:N32"/>
    <mergeCell ref="O32:P32"/>
    <mergeCell ref="Q32:R32"/>
    <mergeCell ref="B29:G29"/>
    <mergeCell ref="I29:N29"/>
    <mergeCell ref="A30:N30"/>
    <mergeCell ref="A31:H31"/>
    <mergeCell ref="I31:J31"/>
    <mergeCell ref="K31:L31"/>
    <mergeCell ref="M31:N31"/>
    <mergeCell ref="A34:H34"/>
    <mergeCell ref="I34:J34"/>
    <mergeCell ref="K34:L34"/>
    <mergeCell ref="M34:N34"/>
    <mergeCell ref="O34:P34"/>
    <mergeCell ref="Q34:R34"/>
    <mergeCell ref="A33:H33"/>
    <mergeCell ref="I33:J33"/>
    <mergeCell ref="K33:L33"/>
    <mergeCell ref="M33:N33"/>
    <mergeCell ref="O33:P33"/>
    <mergeCell ref="Q33:R33"/>
    <mergeCell ref="A36:H36"/>
    <mergeCell ref="I36:J36"/>
    <mergeCell ref="K36:L36"/>
    <mergeCell ref="M36:N36"/>
    <mergeCell ref="O36:P36"/>
    <mergeCell ref="Q36:R36"/>
    <mergeCell ref="A35:H35"/>
    <mergeCell ref="I35:J35"/>
    <mergeCell ref="K35:L35"/>
    <mergeCell ref="M35:N35"/>
    <mergeCell ref="O35:P35"/>
    <mergeCell ref="Q35:R35"/>
    <mergeCell ref="A38:H38"/>
    <mergeCell ref="I38:J38"/>
    <mergeCell ref="K38:L38"/>
    <mergeCell ref="M38:N38"/>
    <mergeCell ref="O38:P38"/>
    <mergeCell ref="Q38:R38"/>
    <mergeCell ref="A37:H37"/>
    <mergeCell ref="I37:J37"/>
    <mergeCell ref="K37:L37"/>
    <mergeCell ref="M37:N37"/>
    <mergeCell ref="O37:P37"/>
    <mergeCell ref="Q37:R37"/>
    <mergeCell ref="A40:H40"/>
    <mergeCell ref="I40:J40"/>
    <mergeCell ref="K40:L40"/>
    <mergeCell ref="M40:N40"/>
    <mergeCell ref="O40:P40"/>
    <mergeCell ref="Q40:R40"/>
    <mergeCell ref="A39:H39"/>
    <mergeCell ref="I39:J39"/>
    <mergeCell ref="K39:L39"/>
    <mergeCell ref="M39:N39"/>
    <mergeCell ref="O39:P39"/>
    <mergeCell ref="Q39:R39"/>
    <mergeCell ref="A49:N49"/>
    <mergeCell ref="B50:F50"/>
    <mergeCell ref="G50:H50"/>
    <mergeCell ref="I50:J50"/>
    <mergeCell ref="K50:L50"/>
    <mergeCell ref="M50:N50"/>
    <mergeCell ref="A42:N42"/>
    <mergeCell ref="A43:B43"/>
    <mergeCell ref="A44:B45"/>
    <mergeCell ref="A46:B47"/>
    <mergeCell ref="B54:L54"/>
    <mergeCell ref="M54:N54"/>
    <mergeCell ref="B53:F53"/>
    <mergeCell ref="G53:H53"/>
    <mergeCell ref="I53:J53"/>
    <mergeCell ref="K53:L53"/>
    <mergeCell ref="M53:N53"/>
    <mergeCell ref="B51:F51"/>
    <mergeCell ref="G51:H51"/>
    <mergeCell ref="I51:J51"/>
    <mergeCell ref="K51:L51"/>
    <mergeCell ref="M51:N51"/>
    <mergeCell ref="B52:F52"/>
    <mergeCell ref="G52:H52"/>
    <mergeCell ref="I52:J52"/>
    <mergeCell ref="K52:L52"/>
    <mergeCell ref="M52:N52"/>
    <mergeCell ref="A64:L64"/>
    <mergeCell ref="M64:N64"/>
    <mergeCell ref="A60:D61"/>
    <mergeCell ref="E60:L61"/>
    <mergeCell ref="M60:N61"/>
    <mergeCell ref="A62:D63"/>
    <mergeCell ref="E62:L63"/>
    <mergeCell ref="M62:N63"/>
    <mergeCell ref="A56:N56"/>
    <mergeCell ref="A57:D57"/>
    <mergeCell ref="E57:L57"/>
    <mergeCell ref="M57:N57"/>
    <mergeCell ref="A58:D59"/>
    <mergeCell ref="E58:L59"/>
    <mergeCell ref="M58:N59"/>
  </mergeCells>
  <conditionalFormatting sqref="C46:N46 C44:N44">
    <cfRule type="cellIs" dxfId="41" priority="2" stopIfTrue="1" operator="equal">
      <formula>"x"</formula>
    </cfRule>
  </conditionalFormatting>
  <conditionalFormatting sqref="C47:N47 C45:N45">
    <cfRule type="cellIs" dxfId="40"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4:N47"/>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sheetPr>
    <tabColor rgb="FF00B0F0"/>
  </sheetPr>
  <dimension ref="A2:R59"/>
  <sheetViews>
    <sheetView showWhiteSpace="0" workbookViewId="0">
      <selection activeCell="G50" sqref="G50:H50"/>
    </sheetView>
  </sheetViews>
  <sheetFormatPr defaultColWidth="8.85546875" defaultRowHeight="15"/>
  <cols>
    <col min="1" max="1" width="8" style="75" customWidth="1"/>
    <col min="2" max="2" width="11.42578125" style="75" customWidth="1"/>
    <col min="3" max="3" width="5" style="75" customWidth="1"/>
    <col min="4" max="4" width="4.42578125" style="75" customWidth="1"/>
    <col min="5" max="5" width="5.7109375" style="75" customWidth="1"/>
    <col min="6" max="6" width="5.28515625" style="75" customWidth="1"/>
    <col min="7" max="7" width="5.7109375" style="75" customWidth="1"/>
    <col min="8" max="8" width="5.42578125" style="75" customWidth="1"/>
    <col min="9" max="9" width="5.28515625" style="75" customWidth="1"/>
    <col min="10" max="10" width="6.5703125" style="75" customWidth="1"/>
    <col min="11" max="11" width="4.7109375" style="75" customWidth="1"/>
    <col min="12" max="12" width="6.5703125" style="75" customWidth="1"/>
    <col min="13" max="13" width="5.5703125" style="75" customWidth="1"/>
    <col min="14" max="14" width="5.7109375" style="75" customWidth="1"/>
    <col min="15" max="15" width="0.140625" style="75" hidden="1" customWidth="1"/>
    <col min="16" max="17" width="0.28515625" style="75" hidden="1" customWidth="1"/>
    <col min="18" max="18" width="8.85546875" style="75" hidden="1" customWidth="1"/>
    <col min="19" max="16384" width="8.85546875" style="75"/>
  </cols>
  <sheetData>
    <row r="2" spans="1:18" ht="18.75" thickBot="1">
      <c r="A2" s="915" t="s">
        <v>665</v>
      </c>
      <c r="B2" s="915"/>
      <c r="C2" s="915"/>
      <c r="D2" s="915"/>
      <c r="E2" s="915"/>
      <c r="F2" s="915"/>
      <c r="G2" s="915"/>
      <c r="H2" s="915"/>
      <c r="I2" s="915"/>
      <c r="J2" s="915"/>
      <c r="K2" s="915"/>
      <c r="L2" s="915"/>
      <c r="M2" s="915"/>
      <c r="N2" s="915"/>
      <c r="O2" s="51"/>
      <c r="P2" s="51"/>
      <c r="Q2" s="51"/>
      <c r="R2" s="51"/>
    </row>
    <row r="3" spans="1:18">
      <c r="A3" s="52"/>
      <c r="B3" s="52"/>
      <c r="C3" s="52"/>
      <c r="D3" s="52"/>
      <c r="E3" s="52"/>
      <c r="F3" s="52"/>
      <c r="G3" s="52"/>
      <c r="H3" s="52"/>
      <c r="I3" s="52"/>
      <c r="J3" s="52"/>
      <c r="K3" s="52"/>
      <c r="L3" s="52"/>
      <c r="M3" s="52"/>
      <c r="N3" s="52"/>
      <c r="O3" s="53"/>
      <c r="P3" s="53"/>
      <c r="Q3" s="53"/>
      <c r="R3" s="53"/>
    </row>
    <row r="4" spans="1:18" ht="36.75" customHeight="1">
      <c r="A4" s="916" t="s">
        <v>515</v>
      </c>
      <c r="B4" s="917"/>
      <c r="C4" s="917"/>
      <c r="D4" s="918"/>
      <c r="E4" s="919" t="s">
        <v>524</v>
      </c>
      <c r="F4" s="920"/>
      <c r="G4" s="920"/>
      <c r="H4" s="921"/>
      <c r="I4" s="960" t="s">
        <v>516</v>
      </c>
      <c r="J4" s="961"/>
      <c r="K4" s="961"/>
      <c r="L4" s="961"/>
      <c r="M4" s="961"/>
      <c r="N4" s="962"/>
      <c r="O4" s="53"/>
      <c r="P4" s="53"/>
      <c r="Q4" s="53"/>
      <c r="R4" s="53"/>
    </row>
    <row r="5" spans="1:18">
      <c r="A5" s="923" t="s">
        <v>353</v>
      </c>
      <c r="B5" s="924"/>
      <c r="C5" s="924"/>
      <c r="D5" s="925"/>
      <c r="E5" s="929" t="s">
        <v>462</v>
      </c>
      <c r="F5" s="930"/>
      <c r="G5" s="930"/>
      <c r="H5" s="930"/>
      <c r="I5" s="931" t="s">
        <v>517</v>
      </c>
      <c r="J5" s="932"/>
      <c r="K5" s="932"/>
      <c r="L5" s="933"/>
      <c r="M5" s="933"/>
      <c r="N5" s="934"/>
      <c r="O5" s="53"/>
      <c r="P5" s="53"/>
      <c r="Q5" s="53"/>
      <c r="R5" s="53"/>
    </row>
    <row r="6" spans="1:18" ht="27.75" customHeight="1">
      <c r="A6" s="926"/>
      <c r="B6" s="927"/>
      <c r="C6" s="927"/>
      <c r="D6" s="928"/>
      <c r="E6" s="930"/>
      <c r="F6" s="930"/>
      <c r="G6" s="930"/>
      <c r="H6" s="930"/>
      <c r="I6" s="935"/>
      <c r="J6" s="936"/>
      <c r="K6" s="936"/>
      <c r="L6" s="936"/>
      <c r="M6" s="936"/>
      <c r="N6" s="937"/>
      <c r="O6" s="53"/>
      <c r="P6" s="53"/>
      <c r="Q6" s="53"/>
      <c r="R6" s="53"/>
    </row>
    <row r="7" spans="1:18">
      <c r="A7" s="901" t="s">
        <v>272</v>
      </c>
      <c r="B7" s="902"/>
      <c r="C7" s="902"/>
      <c r="D7" s="903"/>
      <c r="E7" s="907" t="s">
        <v>465</v>
      </c>
      <c r="F7" s="907"/>
      <c r="G7" s="907"/>
      <c r="H7" s="908"/>
      <c r="I7" s="911" t="s">
        <v>273</v>
      </c>
      <c r="J7" s="911"/>
      <c r="K7" s="911"/>
      <c r="L7" s="911"/>
      <c r="M7" s="911"/>
      <c r="N7" s="911"/>
      <c r="O7" s="53"/>
      <c r="P7" s="53"/>
      <c r="Q7" s="53"/>
      <c r="R7" s="53"/>
    </row>
    <row r="8" spans="1:18">
      <c r="A8" s="904"/>
      <c r="B8" s="905"/>
      <c r="C8" s="905"/>
      <c r="D8" s="906"/>
      <c r="E8" s="909"/>
      <c r="F8" s="909"/>
      <c r="G8" s="909"/>
      <c r="H8" s="910"/>
      <c r="I8" s="912">
        <v>2019</v>
      </c>
      <c r="J8" s="913"/>
      <c r="K8" s="914">
        <v>2020</v>
      </c>
      <c r="L8" s="914"/>
      <c r="M8" s="914">
        <v>2021</v>
      </c>
      <c r="N8" s="914"/>
      <c r="O8" s="53"/>
      <c r="P8" s="53"/>
      <c r="Q8" s="53"/>
      <c r="R8" s="53"/>
    </row>
    <row r="9" spans="1:18" ht="24" customHeight="1">
      <c r="A9" s="1022" t="s">
        <v>274</v>
      </c>
      <c r="B9" s="1023"/>
      <c r="C9" s="1023"/>
      <c r="D9" s="1024"/>
      <c r="E9" s="941"/>
      <c r="F9" s="941"/>
      <c r="G9" s="941"/>
      <c r="H9" s="942"/>
      <c r="I9" s="943" t="s">
        <v>275</v>
      </c>
      <c r="J9" s="944"/>
      <c r="K9" s="945"/>
      <c r="L9" s="945"/>
      <c r="M9" s="945"/>
      <c r="N9" s="945"/>
      <c r="O9" s="53"/>
      <c r="P9" s="53"/>
      <c r="Q9" s="53"/>
      <c r="R9" s="53"/>
    </row>
    <row r="10" spans="1:18" ht="39.75" customHeight="1">
      <c r="A10" s="896" t="s">
        <v>276</v>
      </c>
      <c r="B10" s="897"/>
      <c r="C10" s="1034" t="s">
        <v>664</v>
      </c>
      <c r="D10" s="1035"/>
      <c r="E10" s="1035"/>
      <c r="F10" s="1035"/>
      <c r="G10" s="1035"/>
      <c r="H10" s="1035"/>
      <c r="I10" s="1035"/>
      <c r="J10" s="1035"/>
      <c r="K10" s="1035"/>
      <c r="L10" s="1035"/>
      <c r="M10" s="1035"/>
      <c r="N10" s="1036"/>
      <c r="O10" s="51"/>
      <c r="P10" s="51"/>
      <c r="Q10" s="51"/>
      <c r="R10" s="54"/>
    </row>
    <row r="11" spans="1:18">
      <c r="A11" s="877" t="s">
        <v>277</v>
      </c>
      <c r="B11" s="878"/>
      <c r="C11" s="956" t="s">
        <v>711</v>
      </c>
      <c r="D11" s="1013"/>
      <c r="E11" s="1013"/>
      <c r="F11" s="1013"/>
      <c r="G11" s="1013"/>
      <c r="H11" s="1013"/>
      <c r="I11" s="1013"/>
      <c r="J11" s="1013"/>
      <c r="K11" s="1013"/>
      <c r="L11" s="1013"/>
      <c r="M11" s="1013"/>
      <c r="N11" s="1014"/>
      <c r="O11" s="51"/>
      <c r="P11" s="51"/>
      <c r="Q11" s="51"/>
      <c r="R11" s="51"/>
    </row>
    <row r="12" spans="1:18">
      <c r="A12" s="879"/>
      <c r="B12" s="880"/>
      <c r="C12" s="1015"/>
      <c r="D12" s="1016"/>
      <c r="E12" s="1016"/>
      <c r="F12" s="1016"/>
      <c r="G12" s="1016"/>
      <c r="H12" s="1016"/>
      <c r="I12" s="1016"/>
      <c r="J12" s="1016"/>
      <c r="K12" s="1016"/>
      <c r="L12" s="1016"/>
      <c r="M12" s="1016"/>
      <c r="N12" s="1017"/>
      <c r="O12" s="51"/>
      <c r="P12" s="51"/>
      <c r="Q12" s="51"/>
      <c r="R12" s="51"/>
    </row>
    <row r="13" spans="1:18" ht="81.75" customHeight="1">
      <c r="A13" s="879"/>
      <c r="B13" s="880"/>
      <c r="C13" s="1015"/>
      <c r="D13" s="1016"/>
      <c r="E13" s="1016"/>
      <c r="F13" s="1016"/>
      <c r="G13" s="1016"/>
      <c r="H13" s="1016"/>
      <c r="I13" s="1016"/>
      <c r="J13" s="1016"/>
      <c r="K13" s="1016"/>
      <c r="L13" s="1016"/>
      <c r="M13" s="1016"/>
      <c r="N13" s="1017"/>
      <c r="O13" s="51"/>
      <c r="P13" s="51"/>
      <c r="Q13" s="51"/>
      <c r="R13" s="51"/>
    </row>
    <row r="14" spans="1:18" hidden="1">
      <c r="A14" s="879"/>
      <c r="B14" s="880"/>
      <c r="C14" s="1015"/>
      <c r="D14" s="1016"/>
      <c r="E14" s="1016"/>
      <c r="F14" s="1016"/>
      <c r="G14" s="1016"/>
      <c r="H14" s="1016"/>
      <c r="I14" s="1016"/>
      <c r="J14" s="1016"/>
      <c r="K14" s="1016"/>
      <c r="L14" s="1016"/>
      <c r="M14" s="1016"/>
      <c r="N14" s="1017"/>
      <c r="O14" s="51"/>
      <c r="P14" s="51"/>
      <c r="Q14" s="51"/>
      <c r="R14" s="51"/>
    </row>
    <row r="15" spans="1:18" ht="2.25" hidden="1" customHeight="1">
      <c r="A15" s="879"/>
      <c r="B15" s="880"/>
      <c r="C15" s="1015"/>
      <c r="D15" s="1016"/>
      <c r="E15" s="1016"/>
      <c r="F15" s="1016"/>
      <c r="G15" s="1016"/>
      <c r="H15" s="1016"/>
      <c r="I15" s="1016"/>
      <c r="J15" s="1016"/>
      <c r="K15" s="1016"/>
      <c r="L15" s="1016"/>
      <c r="M15" s="1016"/>
      <c r="N15" s="1017"/>
      <c r="O15" s="51"/>
      <c r="P15" s="51"/>
      <c r="Q15" s="51"/>
      <c r="R15" s="51"/>
    </row>
    <row r="16" spans="1:18" hidden="1">
      <c r="A16" s="879"/>
      <c r="B16" s="880"/>
      <c r="C16" s="1015"/>
      <c r="D16" s="1016"/>
      <c r="E16" s="1016"/>
      <c r="F16" s="1016"/>
      <c r="G16" s="1016"/>
      <c r="H16" s="1016"/>
      <c r="I16" s="1016"/>
      <c r="J16" s="1016"/>
      <c r="K16" s="1016"/>
      <c r="L16" s="1016"/>
      <c r="M16" s="1016"/>
      <c r="N16" s="1017"/>
      <c r="O16" s="51"/>
      <c r="P16" s="51"/>
      <c r="Q16" s="51"/>
      <c r="R16" s="51"/>
    </row>
    <row r="17" spans="1:18" hidden="1">
      <c r="A17" s="879"/>
      <c r="B17" s="880"/>
      <c r="C17" s="1015"/>
      <c r="D17" s="1016"/>
      <c r="E17" s="1016"/>
      <c r="F17" s="1016"/>
      <c r="G17" s="1016"/>
      <c r="H17" s="1016"/>
      <c r="I17" s="1016"/>
      <c r="J17" s="1016"/>
      <c r="K17" s="1016"/>
      <c r="L17" s="1016"/>
      <c r="M17" s="1016"/>
      <c r="N17" s="1017"/>
      <c r="O17" s="51"/>
      <c r="P17" s="51"/>
      <c r="Q17" s="51"/>
      <c r="R17" s="51"/>
    </row>
    <row r="18" spans="1:18" hidden="1">
      <c r="A18" s="879"/>
      <c r="B18" s="880"/>
      <c r="C18" s="1015"/>
      <c r="D18" s="1016"/>
      <c r="E18" s="1016"/>
      <c r="F18" s="1016"/>
      <c r="G18" s="1016"/>
      <c r="H18" s="1016"/>
      <c r="I18" s="1016"/>
      <c r="J18" s="1016"/>
      <c r="K18" s="1016"/>
      <c r="L18" s="1016"/>
      <c r="M18" s="1016"/>
      <c r="N18" s="1017"/>
      <c r="O18" s="51"/>
      <c r="P18" s="51"/>
      <c r="Q18" s="51"/>
      <c r="R18" s="51"/>
    </row>
    <row r="19" spans="1:18" hidden="1">
      <c r="A19" s="879"/>
      <c r="B19" s="880"/>
      <c r="C19" s="1015"/>
      <c r="D19" s="1016"/>
      <c r="E19" s="1016"/>
      <c r="F19" s="1016"/>
      <c r="G19" s="1016"/>
      <c r="H19" s="1016"/>
      <c r="I19" s="1016"/>
      <c r="J19" s="1016"/>
      <c r="K19" s="1016"/>
      <c r="L19" s="1016"/>
      <c r="M19" s="1016"/>
      <c r="N19" s="1017"/>
      <c r="O19" s="51"/>
      <c r="P19" s="51"/>
      <c r="Q19" s="51"/>
      <c r="R19" s="51"/>
    </row>
    <row r="20" spans="1:18" hidden="1">
      <c r="A20" s="879"/>
      <c r="B20" s="880"/>
      <c r="C20" s="1015"/>
      <c r="D20" s="1016"/>
      <c r="E20" s="1016"/>
      <c r="F20" s="1016"/>
      <c r="G20" s="1016"/>
      <c r="H20" s="1016"/>
      <c r="I20" s="1016"/>
      <c r="J20" s="1016"/>
      <c r="K20" s="1016"/>
      <c r="L20" s="1016"/>
      <c r="M20" s="1016"/>
      <c r="N20" s="1017"/>
      <c r="O20" s="51"/>
      <c r="P20" s="51"/>
      <c r="Q20" s="51"/>
      <c r="R20" s="51"/>
    </row>
    <row r="21" spans="1:18" hidden="1">
      <c r="A21" s="879"/>
      <c r="B21" s="880"/>
      <c r="C21" s="1015"/>
      <c r="D21" s="1016"/>
      <c r="E21" s="1016"/>
      <c r="F21" s="1016"/>
      <c r="G21" s="1016"/>
      <c r="H21" s="1016"/>
      <c r="I21" s="1016"/>
      <c r="J21" s="1016"/>
      <c r="K21" s="1016"/>
      <c r="L21" s="1016"/>
      <c r="M21" s="1016"/>
      <c r="N21" s="1017"/>
      <c r="O21" s="51"/>
      <c r="P21" s="51"/>
      <c r="Q21" s="51"/>
      <c r="R21" s="51"/>
    </row>
    <row r="22" spans="1:18" hidden="1">
      <c r="A22" s="881"/>
      <c r="B22" s="882"/>
      <c r="C22" s="1018"/>
      <c r="D22" s="1019"/>
      <c r="E22" s="1019"/>
      <c r="F22" s="1019"/>
      <c r="G22" s="1019"/>
      <c r="H22" s="1019"/>
      <c r="I22" s="1019"/>
      <c r="J22" s="1019"/>
      <c r="K22" s="1019"/>
      <c r="L22" s="1019"/>
      <c r="M22" s="1019"/>
      <c r="N22" s="1020"/>
      <c r="O22" s="51"/>
      <c r="P22" s="51"/>
      <c r="Q22" s="51"/>
      <c r="R22" s="51"/>
    </row>
    <row r="23" spans="1:18">
      <c r="A23" s="854" t="s">
        <v>0</v>
      </c>
      <c r="B23" s="892"/>
      <c r="C23" s="892"/>
      <c r="D23" s="892"/>
      <c r="E23" s="892"/>
      <c r="F23" s="892"/>
      <c r="G23" s="892"/>
      <c r="H23" s="892"/>
      <c r="I23" s="892"/>
      <c r="J23" s="892"/>
      <c r="K23" s="892"/>
      <c r="L23" s="892"/>
      <c r="M23" s="892"/>
      <c r="N23" s="855"/>
      <c r="O23" s="51"/>
      <c r="P23" s="51"/>
      <c r="Q23" s="51"/>
      <c r="R23" s="76"/>
    </row>
    <row r="24" spans="1:18">
      <c r="A24" s="55">
        <v>1</v>
      </c>
      <c r="B24" s="873" t="s">
        <v>670</v>
      </c>
      <c r="C24" s="874"/>
      <c r="D24" s="874"/>
      <c r="E24" s="874"/>
      <c r="F24" s="874"/>
      <c r="G24" s="875"/>
      <c r="H24" s="55">
        <v>6</v>
      </c>
      <c r="I24" s="893"/>
      <c r="J24" s="894"/>
      <c r="K24" s="894"/>
      <c r="L24" s="894"/>
      <c r="M24" s="894"/>
      <c r="N24" s="895"/>
      <c r="O24" s="51"/>
      <c r="P24" s="51"/>
      <c r="Q24" s="51"/>
      <c r="R24" s="76"/>
    </row>
    <row r="25" spans="1:18" ht="25.5" customHeight="1">
      <c r="A25" s="55">
        <v>2</v>
      </c>
      <c r="B25" s="873" t="s">
        <v>671</v>
      </c>
      <c r="C25" s="874"/>
      <c r="D25" s="874"/>
      <c r="E25" s="874"/>
      <c r="F25" s="874"/>
      <c r="G25" s="875"/>
      <c r="H25" s="55">
        <v>7</v>
      </c>
      <c r="I25" s="873"/>
      <c r="J25" s="874"/>
      <c r="K25" s="874"/>
      <c r="L25" s="874"/>
      <c r="M25" s="874"/>
      <c r="N25" s="875"/>
      <c r="O25" s="51"/>
      <c r="P25" s="51"/>
      <c r="Q25" s="51"/>
      <c r="R25" s="76"/>
    </row>
    <row r="26" spans="1:18" ht="17.25" customHeight="1">
      <c r="A26" s="55">
        <v>3</v>
      </c>
      <c r="B26" s="873"/>
      <c r="C26" s="874"/>
      <c r="D26" s="874"/>
      <c r="E26" s="874"/>
      <c r="F26" s="874"/>
      <c r="G26" s="875"/>
      <c r="H26" s="55">
        <v>8</v>
      </c>
      <c r="I26" s="873"/>
      <c r="J26" s="874"/>
      <c r="K26" s="874"/>
      <c r="L26" s="874"/>
      <c r="M26" s="874"/>
      <c r="N26" s="875"/>
      <c r="O26" s="51"/>
      <c r="P26" s="51"/>
      <c r="Q26" s="51"/>
      <c r="R26" s="76"/>
    </row>
    <row r="27" spans="1:18" hidden="1">
      <c r="A27" s="55">
        <v>4</v>
      </c>
      <c r="B27" s="873"/>
      <c r="C27" s="874"/>
      <c r="D27" s="874"/>
      <c r="E27" s="874"/>
      <c r="F27" s="874"/>
      <c r="G27" s="875"/>
      <c r="H27" s="55">
        <v>9</v>
      </c>
      <c r="I27" s="873"/>
      <c r="J27" s="874"/>
      <c r="K27" s="874"/>
      <c r="L27" s="874"/>
      <c r="M27" s="874"/>
      <c r="N27" s="875"/>
      <c r="O27" s="51"/>
      <c r="P27" s="51"/>
      <c r="Q27" s="51"/>
      <c r="R27" s="51"/>
    </row>
    <row r="28" spans="1:18" hidden="1">
      <c r="A28" s="55">
        <v>5</v>
      </c>
      <c r="B28" s="873"/>
      <c r="C28" s="874"/>
      <c r="D28" s="874"/>
      <c r="E28" s="874"/>
      <c r="F28" s="874"/>
      <c r="G28" s="875"/>
      <c r="H28" s="55">
        <v>10</v>
      </c>
      <c r="I28" s="876"/>
      <c r="J28" s="876"/>
      <c r="K28" s="876"/>
      <c r="L28" s="876"/>
      <c r="M28" s="876"/>
      <c r="N28" s="876"/>
      <c r="O28" s="51"/>
      <c r="P28" s="51"/>
      <c r="Q28" s="51"/>
      <c r="R28" s="51"/>
    </row>
    <row r="29" spans="1:18">
      <c r="A29" s="951" t="s">
        <v>278</v>
      </c>
      <c r="B29" s="952"/>
      <c r="C29" s="952"/>
      <c r="D29" s="952"/>
      <c r="E29" s="952"/>
      <c r="F29" s="952"/>
      <c r="G29" s="952"/>
      <c r="H29" s="952"/>
      <c r="I29" s="952"/>
      <c r="J29" s="952"/>
      <c r="K29" s="952"/>
      <c r="L29" s="952"/>
      <c r="M29" s="952"/>
      <c r="N29" s="953"/>
      <c r="O29" s="56"/>
      <c r="P29" s="56"/>
      <c r="Q29" s="56"/>
      <c r="R29" s="57"/>
    </row>
    <row r="30" spans="1:18" ht="30" customHeight="1">
      <c r="A30" s="851" t="s">
        <v>279</v>
      </c>
      <c r="B30" s="852"/>
      <c r="C30" s="852"/>
      <c r="D30" s="852"/>
      <c r="E30" s="852"/>
      <c r="F30" s="852"/>
      <c r="G30" s="852"/>
      <c r="H30" s="853"/>
      <c r="I30" s="854" t="s">
        <v>611</v>
      </c>
      <c r="J30" s="855"/>
      <c r="K30" s="856" t="s">
        <v>612</v>
      </c>
      <c r="L30" s="856"/>
      <c r="M30" s="857" t="s">
        <v>282</v>
      </c>
      <c r="N30" s="857"/>
      <c r="O30" s="857">
        <v>2018</v>
      </c>
      <c r="P30" s="857"/>
      <c r="Q30" s="857">
        <v>2019</v>
      </c>
      <c r="R30" s="857"/>
    </row>
    <row r="31" spans="1:18">
      <c r="A31" s="858" t="s">
        <v>668</v>
      </c>
      <c r="B31" s="859"/>
      <c r="C31" s="859"/>
      <c r="D31" s="859"/>
      <c r="E31" s="859"/>
      <c r="F31" s="859"/>
      <c r="G31" s="859"/>
      <c r="H31" s="860"/>
      <c r="I31" s="1032" t="s">
        <v>669</v>
      </c>
      <c r="J31" s="1032"/>
      <c r="K31" s="849"/>
      <c r="L31" s="847"/>
      <c r="M31" s="950"/>
      <c r="N31" s="950"/>
      <c r="O31" s="847"/>
      <c r="P31" s="847"/>
      <c r="Q31" s="847"/>
      <c r="R31" s="847"/>
    </row>
    <row r="32" spans="1:18" s="117" customFormat="1" ht="14.25" customHeight="1">
      <c r="A32" s="858" t="s">
        <v>667</v>
      </c>
      <c r="B32" s="859"/>
      <c r="C32" s="859"/>
      <c r="D32" s="859"/>
      <c r="E32" s="859"/>
      <c r="F32" s="859"/>
      <c r="G32" s="859"/>
      <c r="H32" s="860"/>
      <c r="I32" s="1033">
        <v>400</v>
      </c>
      <c r="J32" s="1033"/>
      <c r="K32" s="847"/>
      <c r="L32" s="847"/>
      <c r="M32" s="950"/>
      <c r="N32" s="950"/>
      <c r="O32" s="847"/>
      <c r="P32" s="847"/>
      <c r="Q32" s="113"/>
      <c r="R32" s="113"/>
    </row>
    <row r="33" spans="1:18" hidden="1">
      <c r="A33" s="851" t="s">
        <v>283</v>
      </c>
      <c r="B33" s="852"/>
      <c r="C33" s="852"/>
      <c r="D33" s="852"/>
      <c r="E33" s="852"/>
      <c r="F33" s="852"/>
      <c r="G33" s="852"/>
      <c r="H33" s="853"/>
      <c r="I33" s="854" t="s">
        <v>385</v>
      </c>
      <c r="J33" s="855"/>
      <c r="K33" s="856" t="s">
        <v>281</v>
      </c>
      <c r="L33" s="856"/>
      <c r="M33" s="854" t="s">
        <v>282</v>
      </c>
      <c r="N33" s="855"/>
      <c r="O33" s="857">
        <v>2017</v>
      </c>
      <c r="P33" s="857"/>
      <c r="Q33" s="857">
        <v>2018</v>
      </c>
      <c r="R33" s="857"/>
    </row>
    <row r="34" spans="1:18" hidden="1">
      <c r="A34" s="858"/>
      <c r="B34" s="859"/>
      <c r="C34" s="859"/>
      <c r="D34" s="859"/>
      <c r="E34" s="859"/>
      <c r="F34" s="859"/>
      <c r="G34" s="859"/>
      <c r="H34" s="860"/>
      <c r="I34" s="1031"/>
      <c r="J34" s="861"/>
      <c r="K34" s="869"/>
      <c r="L34" s="847"/>
      <c r="M34" s="848"/>
      <c r="N34" s="848"/>
      <c r="O34" s="869"/>
      <c r="P34" s="847"/>
      <c r="Q34" s="869"/>
      <c r="R34" s="847"/>
    </row>
    <row r="35" spans="1:18" hidden="1">
      <c r="A35" s="851" t="s">
        <v>284</v>
      </c>
      <c r="B35" s="852"/>
      <c r="C35" s="852"/>
      <c r="D35" s="852"/>
      <c r="E35" s="852"/>
      <c r="F35" s="852"/>
      <c r="G35" s="852"/>
      <c r="H35" s="853"/>
      <c r="I35" s="854" t="s">
        <v>280</v>
      </c>
      <c r="J35" s="855"/>
      <c r="K35" s="856" t="s">
        <v>281</v>
      </c>
      <c r="L35" s="856"/>
      <c r="M35" s="857" t="s">
        <v>285</v>
      </c>
      <c r="N35" s="843"/>
      <c r="O35" s="857">
        <v>2017</v>
      </c>
      <c r="P35" s="857"/>
      <c r="Q35" s="857">
        <v>2018</v>
      </c>
      <c r="R35" s="843"/>
    </row>
    <row r="36" spans="1:18" hidden="1">
      <c r="A36" s="858"/>
      <c r="B36" s="859"/>
      <c r="C36" s="859"/>
      <c r="D36" s="859"/>
      <c r="E36" s="859"/>
      <c r="F36" s="859"/>
      <c r="G36" s="859"/>
      <c r="H36" s="860"/>
      <c r="I36" s="862"/>
      <c r="J36" s="862"/>
      <c r="K36" s="847"/>
      <c r="L36" s="847"/>
      <c r="M36" s="848"/>
      <c r="N36" s="848"/>
      <c r="O36" s="862"/>
      <c r="P36" s="862"/>
      <c r="Q36" s="862"/>
      <c r="R36" s="862"/>
    </row>
    <row r="37" spans="1:18" hidden="1">
      <c r="A37" s="858"/>
      <c r="B37" s="859"/>
      <c r="C37" s="859"/>
      <c r="D37" s="859"/>
      <c r="E37" s="859"/>
      <c r="F37" s="859"/>
      <c r="G37" s="859"/>
      <c r="H37" s="860"/>
      <c r="I37" s="847"/>
      <c r="J37" s="847"/>
      <c r="K37" s="847"/>
      <c r="L37" s="847"/>
      <c r="M37" s="848"/>
      <c r="N37" s="848"/>
      <c r="O37" s="847"/>
      <c r="P37" s="847"/>
      <c r="Q37" s="848"/>
      <c r="R37" s="848"/>
    </row>
    <row r="38" spans="1:18" hidden="1">
      <c r="A38" s="851" t="s">
        <v>286</v>
      </c>
      <c r="B38" s="852"/>
      <c r="C38" s="852"/>
      <c r="D38" s="852"/>
      <c r="E38" s="852"/>
      <c r="F38" s="852"/>
      <c r="G38" s="852"/>
      <c r="H38" s="853"/>
      <c r="I38" s="854" t="s">
        <v>280</v>
      </c>
      <c r="J38" s="855"/>
      <c r="K38" s="856" t="s">
        <v>281</v>
      </c>
      <c r="L38" s="856"/>
      <c r="M38" s="857" t="s">
        <v>285</v>
      </c>
      <c r="N38" s="843"/>
      <c r="O38" s="857">
        <v>2017</v>
      </c>
      <c r="P38" s="857"/>
      <c r="Q38" s="857">
        <v>2018</v>
      </c>
      <c r="R38" s="843"/>
    </row>
    <row r="39" spans="1:18" ht="40.5" hidden="1" customHeight="1">
      <c r="A39" s="844"/>
      <c r="B39" s="845"/>
      <c r="C39" s="845"/>
      <c r="D39" s="845"/>
      <c r="E39" s="845"/>
      <c r="F39" s="845"/>
      <c r="G39" s="845"/>
      <c r="H39" s="846"/>
      <c r="I39" s="865"/>
      <c r="J39" s="866"/>
      <c r="K39" s="847"/>
      <c r="L39" s="847"/>
      <c r="M39" s="848"/>
      <c r="N39" s="848"/>
      <c r="O39" s="847"/>
      <c r="P39" s="847"/>
      <c r="Q39" s="848"/>
      <c r="R39" s="848"/>
    </row>
    <row r="40" spans="1:18">
      <c r="A40" s="840" t="s">
        <v>287</v>
      </c>
      <c r="B40" s="841"/>
      <c r="C40" s="841"/>
      <c r="D40" s="841"/>
      <c r="E40" s="841"/>
      <c r="F40" s="841"/>
      <c r="G40" s="841"/>
      <c r="H40" s="841"/>
      <c r="I40" s="841"/>
      <c r="J40" s="841"/>
      <c r="K40" s="841"/>
      <c r="L40" s="841"/>
      <c r="M40" s="841"/>
      <c r="N40" s="842"/>
      <c r="O40" s="51"/>
      <c r="P40" s="51"/>
      <c r="Q40" s="51"/>
      <c r="R40" s="51"/>
    </row>
    <row r="41" spans="1:18" ht="42.75">
      <c r="A41" s="843" t="s">
        <v>288</v>
      </c>
      <c r="B41" s="843"/>
      <c r="C41" s="58" t="s">
        <v>289</v>
      </c>
      <c r="D41" s="58" t="s">
        <v>290</v>
      </c>
      <c r="E41" s="58" t="s">
        <v>291</v>
      </c>
      <c r="F41" s="58" t="s">
        <v>292</v>
      </c>
      <c r="G41" s="58" t="s">
        <v>293</v>
      </c>
      <c r="H41" s="58" t="s">
        <v>294</v>
      </c>
      <c r="I41" s="58" t="s">
        <v>295</v>
      </c>
      <c r="J41" s="58" t="s">
        <v>296</v>
      </c>
      <c r="K41" s="58" t="s">
        <v>297</v>
      </c>
      <c r="L41" s="58" t="s">
        <v>298</v>
      </c>
      <c r="M41" s="58" t="s">
        <v>299</v>
      </c>
      <c r="N41" s="58" t="s">
        <v>300</v>
      </c>
      <c r="O41" s="51"/>
      <c r="P41" s="51"/>
      <c r="Q41" s="51"/>
      <c r="R41" s="51"/>
    </row>
    <row r="42" spans="1:18">
      <c r="A42" s="836">
        <f>IF(A24&gt;0,A24,"")</f>
        <v>1</v>
      </c>
      <c r="B42" s="837"/>
      <c r="C42" s="138"/>
      <c r="D42" s="138"/>
      <c r="E42" s="138"/>
      <c r="F42" s="138" t="s">
        <v>313</v>
      </c>
      <c r="G42" s="138" t="s">
        <v>313</v>
      </c>
      <c r="H42" s="138" t="s">
        <v>313</v>
      </c>
      <c r="I42" s="60" t="s">
        <v>313</v>
      </c>
      <c r="J42" s="103" t="s">
        <v>313</v>
      </c>
      <c r="K42" s="60" t="s">
        <v>313</v>
      </c>
      <c r="L42" s="60" t="s">
        <v>313</v>
      </c>
      <c r="M42" s="60" t="s">
        <v>313</v>
      </c>
      <c r="N42" s="60" t="s">
        <v>313</v>
      </c>
      <c r="O42" s="51"/>
      <c r="P42" s="51"/>
      <c r="Q42" s="51"/>
      <c r="R42" s="51"/>
    </row>
    <row r="43" spans="1:18" ht="15.75" thickBot="1">
      <c r="A43" s="838"/>
      <c r="B43" s="839"/>
      <c r="C43" s="61"/>
      <c r="D43" s="61"/>
      <c r="E43" s="61"/>
      <c r="F43" s="62"/>
      <c r="G43" s="62"/>
      <c r="H43" s="62"/>
      <c r="I43" s="62"/>
      <c r="J43" s="106"/>
      <c r="K43" s="107"/>
      <c r="L43" s="108"/>
      <c r="M43" s="108"/>
      <c r="N43" s="61"/>
      <c r="O43" s="51"/>
      <c r="P43" s="51"/>
      <c r="Q43" s="51"/>
      <c r="R43" s="51"/>
    </row>
    <row r="44" spans="1:18">
      <c r="A44" s="836">
        <f>IF(A25&gt;0,A25,"")</f>
        <v>2</v>
      </c>
      <c r="B44" s="837"/>
      <c r="C44" s="79"/>
      <c r="D44" s="79"/>
      <c r="E44" s="79"/>
      <c r="F44" s="79"/>
      <c r="G44" s="79" t="s">
        <v>313</v>
      </c>
      <c r="H44" s="79" t="s">
        <v>313</v>
      </c>
      <c r="I44" s="100"/>
      <c r="J44" s="100"/>
      <c r="K44" s="100"/>
      <c r="L44" s="100"/>
      <c r="M44" s="100"/>
      <c r="N44" s="100"/>
      <c r="O44" s="51"/>
      <c r="P44" s="51"/>
      <c r="Q44" s="51"/>
      <c r="R44" s="51"/>
    </row>
    <row r="45" spans="1:18" ht="15.75" thickBot="1">
      <c r="A45" s="838"/>
      <c r="B45" s="839"/>
      <c r="C45" s="61"/>
      <c r="D45" s="61"/>
      <c r="E45" s="61"/>
      <c r="F45" s="62"/>
      <c r="G45" s="62"/>
      <c r="H45" s="62"/>
      <c r="I45" s="62"/>
      <c r="J45" s="62"/>
      <c r="K45" s="63"/>
      <c r="L45" s="62"/>
      <c r="M45" s="62"/>
      <c r="N45" s="61"/>
      <c r="O45" s="51"/>
      <c r="P45" s="51"/>
      <c r="Q45" s="51"/>
      <c r="R45" s="51"/>
    </row>
    <row r="46" spans="1:18">
      <c r="A46" s="83"/>
      <c r="B46" s="83"/>
      <c r="C46" s="83"/>
      <c r="D46" s="83"/>
      <c r="E46" s="83"/>
      <c r="F46" s="83"/>
      <c r="G46" s="83"/>
      <c r="H46" s="83"/>
      <c r="I46" s="83"/>
      <c r="J46" s="83"/>
      <c r="K46" s="83"/>
      <c r="L46" s="83"/>
      <c r="M46" s="83"/>
      <c r="N46" s="83"/>
      <c r="O46" s="51"/>
      <c r="P46" s="51"/>
      <c r="Q46" s="51"/>
      <c r="R46" s="51"/>
    </row>
    <row r="47" spans="1:18">
      <c r="A47" s="810" t="s">
        <v>301</v>
      </c>
      <c r="B47" s="811"/>
      <c r="C47" s="811"/>
      <c r="D47" s="811"/>
      <c r="E47" s="811"/>
      <c r="F47" s="811"/>
      <c r="G47" s="811"/>
      <c r="H47" s="811"/>
      <c r="I47" s="811"/>
      <c r="J47" s="811"/>
      <c r="K47" s="811"/>
      <c r="L47" s="811"/>
      <c r="M47" s="811"/>
      <c r="N47" s="812"/>
      <c r="O47" s="51"/>
      <c r="P47" s="51"/>
      <c r="Q47" s="51"/>
      <c r="R47" s="51"/>
    </row>
    <row r="48" spans="1:18" ht="26.25" customHeight="1">
      <c r="A48" s="84" t="s">
        <v>302</v>
      </c>
      <c r="B48" s="831" t="s">
        <v>303</v>
      </c>
      <c r="C48" s="832"/>
      <c r="D48" s="832"/>
      <c r="E48" s="832"/>
      <c r="F48" s="833"/>
      <c r="G48" s="834" t="s">
        <v>304</v>
      </c>
      <c r="H48" s="834"/>
      <c r="I48" s="834" t="s">
        <v>305</v>
      </c>
      <c r="J48" s="834"/>
      <c r="K48" s="834" t="s">
        <v>306</v>
      </c>
      <c r="L48" s="834"/>
      <c r="M48" s="835" t="s">
        <v>307</v>
      </c>
      <c r="N48" s="835"/>
      <c r="O48" s="51"/>
      <c r="P48" s="51"/>
      <c r="Q48" s="51"/>
      <c r="R48" s="51"/>
    </row>
    <row r="49" spans="1:18">
      <c r="A49" s="85" t="s">
        <v>344</v>
      </c>
      <c r="B49" s="1026" t="s">
        <v>615</v>
      </c>
      <c r="C49" s="1027"/>
      <c r="D49" s="1027"/>
      <c r="E49" s="1027"/>
      <c r="F49" s="1028"/>
      <c r="G49" s="1029">
        <v>29.07</v>
      </c>
      <c r="H49" s="1030"/>
      <c r="I49" s="829">
        <v>60</v>
      </c>
      <c r="J49" s="829"/>
      <c r="K49" s="829"/>
      <c r="L49" s="829"/>
      <c r="M49" s="946">
        <f>G49*I49</f>
        <v>1744.2</v>
      </c>
      <c r="N49" s="946"/>
      <c r="O49" s="51"/>
      <c r="P49" s="51"/>
      <c r="Q49" s="51"/>
      <c r="R49" s="51"/>
    </row>
    <row r="50" spans="1:18" s="117" customFormat="1">
      <c r="A50" s="85" t="s">
        <v>344</v>
      </c>
      <c r="B50" s="1026" t="s">
        <v>638</v>
      </c>
      <c r="C50" s="1027"/>
      <c r="D50" s="1027"/>
      <c r="E50" s="1027"/>
      <c r="F50" s="1028"/>
      <c r="G50" s="1029">
        <v>17.64</v>
      </c>
      <c r="H50" s="1030"/>
      <c r="I50" s="829">
        <v>60</v>
      </c>
      <c r="J50" s="829"/>
      <c r="K50" s="829"/>
      <c r="L50" s="829"/>
      <c r="M50" s="946">
        <f>G50*I50</f>
        <v>1058.4000000000001</v>
      </c>
      <c r="N50" s="946"/>
      <c r="O50" s="51"/>
      <c r="P50" s="51"/>
      <c r="Q50" s="51"/>
      <c r="R50" s="51"/>
    </row>
    <row r="51" spans="1:18">
      <c r="A51" s="85" t="s">
        <v>419</v>
      </c>
      <c r="B51" s="1026" t="s">
        <v>421</v>
      </c>
      <c r="C51" s="1027"/>
      <c r="D51" s="1027"/>
      <c r="E51" s="1027"/>
      <c r="F51" s="1028"/>
      <c r="G51" s="1029">
        <v>17.71</v>
      </c>
      <c r="H51" s="1030"/>
      <c r="I51" s="829">
        <v>25</v>
      </c>
      <c r="J51" s="829"/>
      <c r="K51" s="829"/>
      <c r="L51" s="829"/>
      <c r="M51" s="946">
        <f>G51*I51</f>
        <v>442.75</v>
      </c>
      <c r="N51" s="946"/>
      <c r="O51" s="51"/>
      <c r="P51" s="51"/>
      <c r="Q51" s="51"/>
      <c r="R51" s="51"/>
    </row>
    <row r="52" spans="1:18">
      <c r="A52" s="85" t="s">
        <v>417</v>
      </c>
      <c r="B52" s="1026" t="s">
        <v>639</v>
      </c>
      <c r="C52" s="1027"/>
      <c r="D52" s="1027"/>
      <c r="E52" s="1027"/>
      <c r="F52" s="1028"/>
      <c r="G52" s="1029">
        <v>17.71</v>
      </c>
      <c r="H52" s="1030"/>
      <c r="I52" s="829">
        <v>25</v>
      </c>
      <c r="J52" s="829"/>
      <c r="K52" s="829"/>
      <c r="L52" s="829"/>
      <c r="M52" s="946">
        <f>G52*I52</f>
        <v>442.75</v>
      </c>
      <c r="N52" s="946"/>
      <c r="O52" s="51"/>
      <c r="P52" s="51"/>
      <c r="Q52" s="51"/>
      <c r="R52" s="51"/>
    </row>
    <row r="53" spans="1:18">
      <c r="A53" s="86">
        <f>COUNTA(B49:F52)</f>
        <v>4</v>
      </c>
      <c r="B53" s="808" t="s">
        <v>308</v>
      </c>
      <c r="C53" s="808"/>
      <c r="D53" s="808"/>
      <c r="E53" s="808"/>
      <c r="F53" s="808"/>
      <c r="G53" s="808"/>
      <c r="H53" s="808"/>
      <c r="I53" s="808"/>
      <c r="J53" s="808"/>
      <c r="K53" s="808"/>
      <c r="L53" s="809"/>
      <c r="M53" s="1025">
        <f>M49+M50+M51+M52</f>
        <v>3688.1000000000004</v>
      </c>
      <c r="N53" s="797"/>
      <c r="O53" s="51"/>
      <c r="P53" s="51"/>
      <c r="Q53" s="51"/>
      <c r="R53" s="51"/>
    </row>
    <row r="54" spans="1:18">
      <c r="A54" s="83"/>
      <c r="B54" s="83"/>
      <c r="C54" s="83"/>
      <c r="D54" s="83"/>
      <c r="E54" s="83"/>
      <c r="F54" s="83"/>
      <c r="G54" s="83"/>
      <c r="H54" s="83"/>
      <c r="I54" s="83"/>
      <c r="J54" s="83"/>
      <c r="K54" s="83"/>
      <c r="L54" s="83"/>
      <c r="M54" s="83"/>
      <c r="N54" s="83"/>
      <c r="O54" s="51"/>
      <c r="P54" s="51"/>
      <c r="Q54" s="51"/>
      <c r="R54" s="51"/>
    </row>
    <row r="55" spans="1:18">
      <c r="A55" s="810" t="s">
        <v>309</v>
      </c>
      <c r="B55" s="811"/>
      <c r="C55" s="811"/>
      <c r="D55" s="811"/>
      <c r="E55" s="811"/>
      <c r="F55" s="811"/>
      <c r="G55" s="811"/>
      <c r="H55" s="811"/>
      <c r="I55" s="811"/>
      <c r="J55" s="811"/>
      <c r="K55" s="811"/>
      <c r="L55" s="811"/>
      <c r="M55" s="811"/>
      <c r="N55" s="812"/>
      <c r="O55" s="51"/>
      <c r="P55" s="51"/>
      <c r="Q55" s="51"/>
      <c r="R55" s="51"/>
    </row>
    <row r="56" spans="1:18">
      <c r="A56" s="813" t="s">
        <v>310</v>
      </c>
      <c r="B56" s="814"/>
      <c r="C56" s="814"/>
      <c r="D56" s="815"/>
      <c r="E56" s="813" t="s">
        <v>108</v>
      </c>
      <c r="F56" s="814"/>
      <c r="G56" s="814"/>
      <c r="H56" s="814"/>
      <c r="I56" s="814"/>
      <c r="J56" s="814"/>
      <c r="K56" s="814"/>
      <c r="L56" s="814"/>
      <c r="M56" s="794" t="s">
        <v>311</v>
      </c>
      <c r="N56" s="796"/>
      <c r="O56" s="51"/>
      <c r="P56" s="51"/>
      <c r="Q56" s="51"/>
      <c r="R56" s="51"/>
    </row>
    <row r="57" spans="1:18">
      <c r="A57" s="984"/>
      <c r="B57" s="799"/>
      <c r="C57" s="799"/>
      <c r="D57" s="800"/>
      <c r="E57" s="798"/>
      <c r="F57" s="799"/>
      <c r="G57" s="799"/>
      <c r="H57" s="799"/>
      <c r="I57" s="799"/>
      <c r="J57" s="799"/>
      <c r="K57" s="799"/>
      <c r="L57" s="799"/>
      <c r="M57" s="804"/>
      <c r="N57" s="805"/>
      <c r="O57" s="51"/>
      <c r="P57" s="51"/>
      <c r="Q57" s="51"/>
      <c r="R57" s="51"/>
    </row>
    <row r="58" spans="1:18" ht="0.6" customHeight="1">
      <c r="A58" s="801"/>
      <c r="B58" s="802"/>
      <c r="C58" s="802"/>
      <c r="D58" s="803"/>
      <c r="E58" s="801"/>
      <c r="F58" s="802"/>
      <c r="G58" s="802"/>
      <c r="H58" s="802"/>
      <c r="I58" s="802"/>
      <c r="J58" s="802"/>
      <c r="K58" s="802"/>
      <c r="L58" s="802"/>
      <c r="M58" s="806"/>
      <c r="N58" s="807"/>
      <c r="O58" s="87"/>
      <c r="P58" s="88"/>
      <c r="Q58" s="51"/>
      <c r="R58" s="51"/>
    </row>
    <row r="59" spans="1:18">
      <c r="A59" s="794" t="s">
        <v>312</v>
      </c>
      <c r="B59" s="795"/>
      <c r="C59" s="795"/>
      <c r="D59" s="795"/>
      <c r="E59" s="795"/>
      <c r="F59" s="795"/>
      <c r="G59" s="795"/>
      <c r="H59" s="795"/>
      <c r="I59" s="795"/>
      <c r="J59" s="795"/>
      <c r="K59" s="795"/>
      <c r="L59" s="796"/>
      <c r="M59" s="797"/>
      <c r="N59" s="797"/>
      <c r="O59" s="51"/>
      <c r="P59" s="51"/>
      <c r="Q59" s="51"/>
      <c r="R59" s="51"/>
    </row>
  </sheetData>
  <mergeCells count="134">
    <mergeCell ref="A7:D8"/>
    <mergeCell ref="E7:H8"/>
    <mergeCell ref="I7:N7"/>
    <mergeCell ref="I8:J8"/>
    <mergeCell ref="K8:L8"/>
    <mergeCell ref="M8:N8"/>
    <mergeCell ref="A2:N2"/>
    <mergeCell ref="A4:D4"/>
    <mergeCell ref="E4:H4"/>
    <mergeCell ref="I4:N4"/>
    <mergeCell ref="A5:D6"/>
    <mergeCell ref="E5:H6"/>
    <mergeCell ref="I5:N6"/>
    <mergeCell ref="A11:B22"/>
    <mergeCell ref="C11:N22"/>
    <mergeCell ref="A23:N23"/>
    <mergeCell ref="B24:G24"/>
    <mergeCell ref="I24:N24"/>
    <mergeCell ref="B25:G25"/>
    <mergeCell ref="I25:N25"/>
    <mergeCell ref="A9:D9"/>
    <mergeCell ref="E9:H9"/>
    <mergeCell ref="I9:J9"/>
    <mergeCell ref="K9:L9"/>
    <mergeCell ref="M9:N9"/>
    <mergeCell ref="A10:B10"/>
    <mergeCell ref="C10:N10"/>
    <mergeCell ref="Q30:R30"/>
    <mergeCell ref="A29:N29"/>
    <mergeCell ref="A30:H30"/>
    <mergeCell ref="I30:J30"/>
    <mergeCell ref="K30:L30"/>
    <mergeCell ref="M30:N30"/>
    <mergeCell ref="O30:P30"/>
    <mergeCell ref="B26:G26"/>
    <mergeCell ref="I26:N26"/>
    <mergeCell ref="B27:G27"/>
    <mergeCell ref="I27:N27"/>
    <mergeCell ref="B28:G28"/>
    <mergeCell ref="I28:N28"/>
    <mergeCell ref="A33:H33"/>
    <mergeCell ref="I33:J33"/>
    <mergeCell ref="K33:L33"/>
    <mergeCell ref="M33:N33"/>
    <mergeCell ref="O33:P33"/>
    <mergeCell ref="Q33:R33"/>
    <mergeCell ref="A31:H31"/>
    <mergeCell ref="I31:J31"/>
    <mergeCell ref="K31:L31"/>
    <mergeCell ref="M31:N31"/>
    <mergeCell ref="O31:P31"/>
    <mergeCell ref="Q31:R31"/>
    <mergeCell ref="A32:H32"/>
    <mergeCell ref="I32:J32"/>
    <mergeCell ref="K32:L32"/>
    <mergeCell ref="M32:N32"/>
    <mergeCell ref="O32:P32"/>
    <mergeCell ref="A35:H35"/>
    <mergeCell ref="I35:J35"/>
    <mergeCell ref="K35:L35"/>
    <mergeCell ref="M35:N35"/>
    <mergeCell ref="O35:P35"/>
    <mergeCell ref="Q35:R35"/>
    <mergeCell ref="A34:H34"/>
    <mergeCell ref="I34:J34"/>
    <mergeCell ref="K34:L34"/>
    <mergeCell ref="M34:N34"/>
    <mergeCell ref="O34:P34"/>
    <mergeCell ref="Q34:R34"/>
    <mergeCell ref="A37:H37"/>
    <mergeCell ref="I37:J37"/>
    <mergeCell ref="K37:L37"/>
    <mergeCell ref="M37:N37"/>
    <mergeCell ref="O37:P37"/>
    <mergeCell ref="Q37:R37"/>
    <mergeCell ref="A36:H36"/>
    <mergeCell ref="I36:J36"/>
    <mergeCell ref="K36:L36"/>
    <mergeCell ref="M36:N36"/>
    <mergeCell ref="O36:P36"/>
    <mergeCell ref="Q36:R36"/>
    <mergeCell ref="A39:H39"/>
    <mergeCell ref="I39:J39"/>
    <mergeCell ref="K39:L39"/>
    <mergeCell ref="M39:N39"/>
    <mergeCell ref="O39:P39"/>
    <mergeCell ref="Q39:R39"/>
    <mergeCell ref="A38:H38"/>
    <mergeCell ref="I38:J38"/>
    <mergeCell ref="K38:L38"/>
    <mergeCell ref="M38:N38"/>
    <mergeCell ref="O38:P38"/>
    <mergeCell ref="Q38:R38"/>
    <mergeCell ref="A47:N47"/>
    <mergeCell ref="B48:F48"/>
    <mergeCell ref="G48:H48"/>
    <mergeCell ref="I48:J48"/>
    <mergeCell ref="K48:L48"/>
    <mergeCell ref="M48:N48"/>
    <mergeCell ref="A40:N40"/>
    <mergeCell ref="A41:B41"/>
    <mergeCell ref="A42:B43"/>
    <mergeCell ref="A44:B45"/>
    <mergeCell ref="B53:L53"/>
    <mergeCell ref="M53:N53"/>
    <mergeCell ref="B52:F52"/>
    <mergeCell ref="G52:H52"/>
    <mergeCell ref="I52:J52"/>
    <mergeCell ref="K52:L52"/>
    <mergeCell ref="M52:N52"/>
    <mergeCell ref="B49:F49"/>
    <mergeCell ref="G49:H49"/>
    <mergeCell ref="I49:J49"/>
    <mergeCell ref="K49:L49"/>
    <mergeCell ref="M49:N49"/>
    <mergeCell ref="B51:F51"/>
    <mergeCell ref="G51:H51"/>
    <mergeCell ref="I51:J51"/>
    <mergeCell ref="K51:L51"/>
    <mergeCell ref="M51:N51"/>
    <mergeCell ref="B50:F50"/>
    <mergeCell ref="G50:H50"/>
    <mergeCell ref="I50:J50"/>
    <mergeCell ref="K50:L50"/>
    <mergeCell ref="M50:N50"/>
    <mergeCell ref="A59:L59"/>
    <mergeCell ref="M59:N59"/>
    <mergeCell ref="A55:N55"/>
    <mergeCell ref="A56:D56"/>
    <mergeCell ref="E56:L56"/>
    <mergeCell ref="M56:N56"/>
    <mergeCell ref="A57:D58"/>
    <mergeCell ref="E57:L58"/>
    <mergeCell ref="M57:N58"/>
  </mergeCells>
  <conditionalFormatting sqref="C44:N44 C42:N42">
    <cfRule type="cellIs" dxfId="39" priority="2" stopIfTrue="1" operator="equal">
      <formula>"x"</formula>
    </cfRule>
  </conditionalFormatting>
  <conditionalFormatting sqref="C45:N45 C43:N43">
    <cfRule type="cellIs" dxfId="38"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2:N45"/>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sheetPr>
    <tabColor rgb="FFFFC000"/>
    <pageSetUpPr fitToPage="1"/>
  </sheetPr>
  <dimension ref="A1:IU65394"/>
  <sheetViews>
    <sheetView zoomScaleSheetLayoutView="100" workbookViewId="0">
      <selection activeCell="U32" sqref="U32"/>
    </sheetView>
  </sheetViews>
  <sheetFormatPr defaultColWidth="9.140625" defaultRowHeight="12.75"/>
  <cols>
    <col min="1" max="1" width="7.28515625" style="51" customWidth="1"/>
    <col min="2" max="2" width="12.140625" style="51" customWidth="1"/>
    <col min="3" max="3" width="6.28515625" style="51" customWidth="1"/>
    <col min="4" max="4" width="4.28515625" style="51" customWidth="1"/>
    <col min="5" max="5" width="5.42578125" style="51" customWidth="1"/>
    <col min="6" max="6" width="5.85546875" style="51" customWidth="1"/>
    <col min="7" max="7" width="4.7109375" style="51" customWidth="1"/>
    <col min="8" max="8" width="5.85546875" style="51" customWidth="1"/>
    <col min="9" max="9" width="5.5703125" style="51" customWidth="1"/>
    <col min="10" max="10" width="5" style="51" customWidth="1"/>
    <col min="11" max="11" width="7.42578125" style="51" customWidth="1"/>
    <col min="12" max="12" width="5.42578125" style="51" customWidth="1"/>
    <col min="13" max="13" width="8.7109375" style="51" customWidth="1"/>
    <col min="14" max="14" width="7.85546875" style="51" customWidth="1"/>
    <col min="15" max="16" width="4.7109375" style="51" customWidth="1"/>
    <col min="17" max="17" width="6.42578125" style="51" customWidth="1"/>
    <col min="18" max="18" width="0.42578125" style="51" customWidth="1"/>
    <col min="19" max="244" width="9.140625" style="51"/>
    <col min="245" max="245" width="14.140625" style="51" customWidth="1"/>
    <col min="246" max="16384" width="9.140625" style="51"/>
  </cols>
  <sheetData>
    <row r="1" spans="1:23" ht="18" customHeight="1" thickBot="1">
      <c r="A1" s="915" t="s">
        <v>681</v>
      </c>
      <c r="B1" s="915"/>
      <c r="C1" s="915"/>
      <c r="D1" s="915"/>
      <c r="E1" s="915"/>
      <c r="F1" s="915"/>
      <c r="G1" s="915"/>
      <c r="H1" s="915"/>
      <c r="I1" s="915"/>
      <c r="J1" s="915"/>
      <c r="K1" s="915"/>
      <c r="L1" s="915"/>
      <c r="M1" s="915"/>
      <c r="N1" s="915"/>
    </row>
    <row r="2" spans="1:23" ht="26.25" customHeight="1">
      <c r="A2" s="52"/>
      <c r="B2" s="52"/>
      <c r="C2" s="52"/>
      <c r="D2" s="52"/>
      <c r="E2" s="52"/>
      <c r="F2" s="52"/>
      <c r="G2" s="52"/>
      <c r="H2" s="52"/>
      <c r="I2" s="52"/>
      <c r="J2" s="52"/>
      <c r="K2" s="52"/>
      <c r="L2" s="52"/>
      <c r="M2" s="52"/>
      <c r="N2" s="52"/>
      <c r="O2" s="53"/>
      <c r="P2" s="53"/>
      <c r="Q2" s="53"/>
      <c r="R2" s="53"/>
      <c r="S2" s="53"/>
      <c r="T2" s="53"/>
      <c r="U2" s="53"/>
      <c r="V2" s="53"/>
      <c r="W2" s="53"/>
    </row>
    <row r="3" spans="1:23" s="53" customFormat="1" ht="37.5" customHeight="1">
      <c r="A3" s="916" t="s">
        <v>438</v>
      </c>
      <c r="B3" s="917"/>
      <c r="C3" s="917"/>
      <c r="D3" s="918"/>
      <c r="E3" s="919" t="s">
        <v>460</v>
      </c>
      <c r="F3" s="920"/>
      <c r="G3" s="920"/>
      <c r="H3" s="921"/>
      <c r="I3" s="960" t="s">
        <v>357</v>
      </c>
      <c r="J3" s="961"/>
      <c r="K3" s="961"/>
      <c r="L3" s="961"/>
      <c r="M3" s="961"/>
      <c r="N3" s="962"/>
    </row>
    <row r="4" spans="1:23" s="53" customFormat="1" ht="12.75" customHeight="1">
      <c r="A4" s="923" t="s">
        <v>454</v>
      </c>
      <c r="B4" s="924"/>
      <c r="C4" s="924"/>
      <c r="D4" s="925"/>
      <c r="E4" s="929" t="s">
        <v>672</v>
      </c>
      <c r="F4" s="930"/>
      <c r="G4" s="930"/>
      <c r="H4" s="930"/>
      <c r="I4" s="931" t="s">
        <v>358</v>
      </c>
      <c r="J4" s="932"/>
      <c r="K4" s="932"/>
      <c r="L4" s="933"/>
      <c r="M4" s="933"/>
      <c r="N4" s="934"/>
    </row>
    <row r="5" spans="1:23" s="53" customFormat="1" ht="21.75" customHeight="1">
      <c r="A5" s="926"/>
      <c r="B5" s="927"/>
      <c r="C5" s="927"/>
      <c r="D5" s="928"/>
      <c r="E5" s="930"/>
      <c r="F5" s="930"/>
      <c r="G5" s="930"/>
      <c r="H5" s="930"/>
      <c r="I5" s="935"/>
      <c r="J5" s="936"/>
      <c r="K5" s="936"/>
      <c r="L5" s="936"/>
      <c r="M5" s="936"/>
      <c r="N5" s="937"/>
    </row>
    <row r="6" spans="1:23" s="53" customFormat="1" ht="21.75" customHeight="1">
      <c r="A6" s="901" t="s">
        <v>272</v>
      </c>
      <c r="B6" s="902"/>
      <c r="C6" s="902"/>
      <c r="D6" s="903"/>
      <c r="E6" s="907" t="s">
        <v>341</v>
      </c>
      <c r="F6" s="907"/>
      <c r="G6" s="907"/>
      <c r="H6" s="908"/>
      <c r="I6" s="911" t="s">
        <v>273</v>
      </c>
      <c r="J6" s="911"/>
      <c r="K6" s="911"/>
      <c r="L6" s="911"/>
      <c r="M6" s="911"/>
      <c r="N6" s="911"/>
    </row>
    <row r="7" spans="1:23" s="53" customFormat="1" ht="27" customHeight="1">
      <c r="A7" s="904"/>
      <c r="B7" s="905"/>
      <c r="C7" s="905"/>
      <c r="D7" s="906"/>
      <c r="E7" s="909"/>
      <c r="F7" s="909"/>
      <c r="G7" s="909"/>
      <c r="H7" s="910"/>
      <c r="I7" s="912">
        <v>2019</v>
      </c>
      <c r="J7" s="913"/>
      <c r="K7" s="914">
        <v>2020</v>
      </c>
      <c r="L7" s="914"/>
      <c r="M7" s="914">
        <v>2021</v>
      </c>
      <c r="N7" s="914"/>
    </row>
    <row r="8" spans="1:23" s="53" customFormat="1" ht="31.5" customHeight="1">
      <c r="A8" s="938" t="s">
        <v>274</v>
      </c>
      <c r="B8" s="939"/>
      <c r="C8" s="939"/>
      <c r="D8" s="940"/>
      <c r="E8" s="941"/>
      <c r="F8" s="941"/>
      <c r="G8" s="941"/>
      <c r="H8" s="942"/>
      <c r="I8" s="943" t="s">
        <v>313</v>
      </c>
      <c r="J8" s="944"/>
      <c r="K8" s="945"/>
      <c r="L8" s="945"/>
      <c r="M8" s="945"/>
      <c r="N8" s="945"/>
    </row>
    <row r="9" spans="1:23" ht="51.75" customHeight="1">
      <c r="A9" s="896" t="s">
        <v>276</v>
      </c>
      <c r="B9" s="897"/>
      <c r="C9" s="1021" t="s">
        <v>593</v>
      </c>
      <c r="D9" s="958"/>
      <c r="E9" s="958"/>
      <c r="F9" s="958"/>
      <c r="G9" s="958"/>
      <c r="H9" s="958"/>
      <c r="I9" s="958"/>
      <c r="J9" s="958"/>
      <c r="K9" s="958"/>
      <c r="L9" s="958"/>
      <c r="M9" s="958"/>
      <c r="N9" s="959"/>
      <c r="R9" s="54"/>
    </row>
    <row r="10" spans="1:23" ht="38.25" hidden="1" customHeight="1">
      <c r="A10" s="896"/>
      <c r="B10" s="897"/>
      <c r="C10" s="898"/>
      <c r="D10" s="954"/>
      <c r="E10" s="954"/>
      <c r="F10" s="954"/>
      <c r="G10" s="954"/>
      <c r="H10" s="954"/>
      <c r="I10" s="954"/>
      <c r="J10" s="954"/>
      <c r="K10" s="954"/>
      <c r="L10" s="954"/>
      <c r="M10" s="954"/>
      <c r="N10" s="955"/>
      <c r="R10" s="54"/>
    </row>
    <row r="11" spans="1:23" ht="19.5" customHeight="1">
      <c r="A11" s="877" t="s">
        <v>277</v>
      </c>
      <c r="B11" s="878"/>
      <c r="C11" s="1040" t="s">
        <v>594</v>
      </c>
      <c r="D11" s="1041"/>
      <c r="E11" s="1041"/>
      <c r="F11" s="1041"/>
      <c r="G11" s="1041"/>
      <c r="H11" s="1041"/>
      <c r="I11" s="1041"/>
      <c r="J11" s="1041"/>
      <c r="K11" s="1041"/>
      <c r="L11" s="1041"/>
      <c r="M11" s="1041"/>
      <c r="N11" s="1042"/>
    </row>
    <row r="12" spans="1:23" ht="120.75" customHeight="1">
      <c r="A12" s="879"/>
      <c r="B12" s="880"/>
      <c r="C12" s="1043"/>
      <c r="D12" s="1044"/>
      <c r="E12" s="1044"/>
      <c r="F12" s="1044"/>
      <c r="G12" s="1044"/>
      <c r="H12" s="1044"/>
      <c r="I12" s="1044"/>
      <c r="J12" s="1044"/>
      <c r="K12" s="1044"/>
      <c r="L12" s="1044"/>
      <c r="M12" s="1044"/>
      <c r="N12" s="1045"/>
    </row>
    <row r="13" spans="1:23" ht="3" hidden="1" customHeight="1">
      <c r="A13" s="879"/>
      <c r="B13" s="880"/>
      <c r="C13" s="1043"/>
      <c r="D13" s="1044"/>
      <c r="E13" s="1044"/>
      <c r="F13" s="1044"/>
      <c r="G13" s="1044"/>
      <c r="H13" s="1044"/>
      <c r="I13" s="1044"/>
      <c r="J13" s="1044"/>
      <c r="K13" s="1044"/>
      <c r="L13" s="1044"/>
      <c r="M13" s="1044"/>
      <c r="N13" s="1045"/>
    </row>
    <row r="14" spans="1:23" ht="21" hidden="1" customHeight="1">
      <c r="A14" s="879"/>
      <c r="B14" s="880"/>
      <c r="C14" s="1043"/>
      <c r="D14" s="1044"/>
      <c r="E14" s="1044"/>
      <c r="F14" s="1044"/>
      <c r="G14" s="1044"/>
      <c r="H14" s="1044"/>
      <c r="I14" s="1044"/>
      <c r="J14" s="1044"/>
      <c r="K14" s="1044"/>
      <c r="L14" s="1044"/>
      <c r="M14" s="1044"/>
      <c r="N14" s="1045"/>
    </row>
    <row r="15" spans="1:23" ht="18.75" hidden="1" customHeight="1">
      <c r="A15" s="879"/>
      <c r="B15" s="880"/>
      <c r="C15" s="1043"/>
      <c r="D15" s="1044"/>
      <c r="E15" s="1044"/>
      <c r="F15" s="1044"/>
      <c r="G15" s="1044"/>
      <c r="H15" s="1044"/>
      <c r="I15" s="1044"/>
      <c r="J15" s="1044"/>
      <c r="K15" s="1044"/>
      <c r="L15" s="1044"/>
      <c r="M15" s="1044"/>
      <c r="N15" s="1045"/>
    </row>
    <row r="16" spans="1:23" ht="16.5" hidden="1" customHeight="1">
      <c r="A16" s="879"/>
      <c r="B16" s="880"/>
      <c r="C16" s="1043"/>
      <c r="D16" s="1044"/>
      <c r="E16" s="1044"/>
      <c r="F16" s="1044"/>
      <c r="G16" s="1044"/>
      <c r="H16" s="1044"/>
      <c r="I16" s="1044"/>
      <c r="J16" s="1044"/>
      <c r="K16" s="1044"/>
      <c r="L16" s="1044"/>
      <c r="M16" s="1044"/>
      <c r="N16" s="1045"/>
    </row>
    <row r="17" spans="1:166" ht="23.25" hidden="1" customHeight="1">
      <c r="A17" s="879"/>
      <c r="B17" s="880"/>
      <c r="C17" s="1043"/>
      <c r="D17" s="1044"/>
      <c r="E17" s="1044"/>
      <c r="F17" s="1044"/>
      <c r="G17" s="1044"/>
      <c r="H17" s="1044"/>
      <c r="I17" s="1044"/>
      <c r="J17" s="1044"/>
      <c r="K17" s="1044"/>
      <c r="L17" s="1044"/>
      <c r="M17" s="1044"/>
      <c r="N17" s="1045"/>
    </row>
    <row r="18" spans="1:166" ht="20.25" hidden="1" customHeight="1">
      <c r="A18" s="879"/>
      <c r="B18" s="880"/>
      <c r="C18" s="1043"/>
      <c r="D18" s="1044"/>
      <c r="E18" s="1044"/>
      <c r="F18" s="1044"/>
      <c r="G18" s="1044"/>
      <c r="H18" s="1044"/>
      <c r="I18" s="1044"/>
      <c r="J18" s="1044"/>
      <c r="K18" s="1044"/>
      <c r="L18" s="1044"/>
      <c r="M18" s="1044"/>
      <c r="N18" s="1045"/>
    </row>
    <row r="19" spans="1:166" ht="13.5" hidden="1" customHeight="1">
      <c r="A19" s="879"/>
      <c r="B19" s="880"/>
      <c r="C19" s="1043"/>
      <c r="D19" s="1044"/>
      <c r="E19" s="1044"/>
      <c r="F19" s="1044"/>
      <c r="G19" s="1044"/>
      <c r="H19" s="1044"/>
      <c r="I19" s="1044"/>
      <c r="J19" s="1044"/>
      <c r="K19" s="1044"/>
      <c r="L19" s="1044"/>
      <c r="M19" s="1044"/>
      <c r="N19" s="1045"/>
    </row>
    <row r="20" spans="1:166" ht="13.5" hidden="1" customHeight="1">
      <c r="A20" s="879"/>
      <c r="B20" s="880"/>
      <c r="C20" s="1043"/>
      <c r="D20" s="1044"/>
      <c r="E20" s="1044"/>
      <c r="F20" s="1044"/>
      <c r="G20" s="1044"/>
      <c r="H20" s="1044"/>
      <c r="I20" s="1044"/>
      <c r="J20" s="1044"/>
      <c r="K20" s="1044"/>
      <c r="L20" s="1044"/>
      <c r="M20" s="1044"/>
      <c r="N20" s="1045"/>
    </row>
    <row r="21" spans="1:166" ht="13.5" hidden="1" customHeight="1">
      <c r="A21" s="879"/>
      <c r="B21" s="880"/>
      <c r="C21" s="1043"/>
      <c r="D21" s="1044"/>
      <c r="E21" s="1044"/>
      <c r="F21" s="1044"/>
      <c r="G21" s="1044"/>
      <c r="H21" s="1044"/>
      <c r="I21" s="1044"/>
      <c r="J21" s="1044"/>
      <c r="K21" s="1044"/>
      <c r="L21" s="1044"/>
      <c r="M21" s="1044"/>
      <c r="N21" s="1045"/>
    </row>
    <row r="22" spans="1:166" ht="13.5" hidden="1" customHeight="1">
      <c r="A22" s="879"/>
      <c r="B22" s="880"/>
      <c r="C22" s="1043"/>
      <c r="D22" s="1044"/>
      <c r="E22" s="1044"/>
      <c r="F22" s="1044"/>
      <c r="G22" s="1044"/>
      <c r="H22" s="1044"/>
      <c r="I22" s="1044"/>
      <c r="J22" s="1044"/>
      <c r="K22" s="1044"/>
      <c r="L22" s="1044"/>
      <c r="M22" s="1044"/>
      <c r="N22" s="1045"/>
    </row>
    <row r="23" spans="1:166" ht="13.5" hidden="1" customHeight="1">
      <c r="A23" s="881"/>
      <c r="B23" s="882"/>
      <c r="C23" s="1046"/>
      <c r="D23" s="1047"/>
      <c r="E23" s="1047"/>
      <c r="F23" s="1047"/>
      <c r="G23" s="1047"/>
      <c r="H23" s="1047"/>
      <c r="I23" s="1047"/>
      <c r="J23" s="1047"/>
      <c r="K23" s="1047"/>
      <c r="L23" s="1047"/>
      <c r="M23" s="1047"/>
      <c r="N23" s="1048"/>
    </row>
    <row r="24" spans="1:166" ht="18.75" customHeight="1">
      <c r="A24" s="854" t="s">
        <v>0</v>
      </c>
      <c r="B24" s="892"/>
      <c r="C24" s="892"/>
      <c r="D24" s="892"/>
      <c r="E24" s="892"/>
      <c r="F24" s="892"/>
      <c r="G24" s="892"/>
      <c r="H24" s="892"/>
      <c r="I24" s="892"/>
      <c r="J24" s="892"/>
      <c r="K24" s="892"/>
      <c r="L24" s="892"/>
      <c r="M24" s="892"/>
      <c r="N24" s="85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ht="38.25" customHeight="1">
      <c r="A25" s="55">
        <v>1</v>
      </c>
      <c r="B25" s="873" t="s">
        <v>719</v>
      </c>
      <c r="C25" s="874"/>
      <c r="D25" s="874"/>
      <c r="E25" s="874"/>
      <c r="F25" s="874"/>
      <c r="G25" s="875"/>
      <c r="H25" s="55">
        <v>6</v>
      </c>
      <c r="I25" s="893"/>
      <c r="J25" s="894"/>
      <c r="K25" s="894"/>
      <c r="L25" s="894"/>
      <c r="M25" s="894"/>
      <c r="N25" s="89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ht="64.5" customHeight="1">
      <c r="A26" s="55">
        <v>2</v>
      </c>
      <c r="B26" s="873" t="s">
        <v>720</v>
      </c>
      <c r="C26" s="874"/>
      <c r="D26" s="874"/>
      <c r="E26" s="874"/>
      <c r="F26" s="874"/>
      <c r="G26" s="875"/>
      <c r="H26" s="55">
        <v>7</v>
      </c>
      <c r="I26" s="873"/>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ht="44.25" customHeight="1">
      <c r="A27" s="55">
        <v>3</v>
      </c>
      <c r="B27" s="873" t="s">
        <v>721</v>
      </c>
      <c r="C27" s="874"/>
      <c r="D27" s="874"/>
      <c r="E27" s="874"/>
      <c r="F27" s="874"/>
      <c r="G27" s="875"/>
      <c r="H27" s="55">
        <v>8</v>
      </c>
      <c r="I27" s="873"/>
      <c r="J27" s="874"/>
      <c r="K27" s="874"/>
      <c r="L27" s="874"/>
      <c r="M27" s="874"/>
      <c r="N27" s="875"/>
      <c r="R27" s="76"/>
      <c r="S27" s="76"/>
      <c r="T27" s="76"/>
      <c r="U27" s="76"/>
      <c r="V27" s="76"/>
      <c r="W27" s="76"/>
      <c r="X27" s="76"/>
      <c r="Y27" s="76"/>
      <c r="Z27" s="76"/>
      <c r="AA27" s="76"/>
      <c r="AB27" s="76"/>
      <c r="AC27" s="76"/>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row>
    <row r="28" spans="1:166" ht="19.5" hidden="1" customHeight="1">
      <c r="A28" s="55">
        <v>4</v>
      </c>
      <c r="B28" s="873"/>
      <c r="C28" s="874"/>
      <c r="D28" s="874"/>
      <c r="E28" s="874"/>
      <c r="F28" s="874"/>
      <c r="G28" s="875"/>
      <c r="H28" s="55">
        <v>9</v>
      </c>
      <c r="I28" s="873"/>
      <c r="J28" s="874"/>
      <c r="K28" s="874"/>
      <c r="L28" s="874"/>
      <c r="M28" s="874"/>
      <c r="N28" s="875"/>
    </row>
    <row r="29" spans="1:166" ht="19.5" hidden="1" customHeight="1">
      <c r="A29" s="55">
        <v>5</v>
      </c>
      <c r="B29" s="873"/>
      <c r="C29" s="874"/>
      <c r="D29" s="874"/>
      <c r="E29" s="874"/>
      <c r="F29" s="874"/>
      <c r="G29" s="875"/>
      <c r="H29" s="55">
        <v>10</v>
      </c>
      <c r="I29" s="876"/>
      <c r="J29" s="876"/>
      <c r="K29" s="876"/>
      <c r="L29" s="876"/>
      <c r="M29" s="876"/>
      <c r="N29" s="876"/>
    </row>
    <row r="30" spans="1:166">
      <c r="A30" s="951" t="s">
        <v>278</v>
      </c>
      <c r="B30" s="952"/>
      <c r="C30" s="952"/>
      <c r="D30" s="952"/>
      <c r="E30" s="952"/>
      <c r="F30" s="952"/>
      <c r="G30" s="952"/>
      <c r="H30" s="952"/>
      <c r="I30" s="952"/>
      <c r="J30" s="952"/>
      <c r="K30" s="952"/>
      <c r="L30" s="952"/>
      <c r="M30" s="952"/>
      <c r="N30" s="953"/>
      <c r="O30" s="56"/>
      <c r="P30" s="56"/>
      <c r="Q30" s="56"/>
      <c r="R30" s="57"/>
    </row>
    <row r="31" spans="1:166" ht="35.25" customHeight="1">
      <c r="A31" s="851" t="s">
        <v>279</v>
      </c>
      <c r="B31" s="852"/>
      <c r="C31" s="852"/>
      <c r="D31" s="852"/>
      <c r="E31" s="852"/>
      <c r="F31" s="852"/>
      <c r="G31" s="852"/>
      <c r="H31" s="853"/>
      <c r="I31" s="981" t="s">
        <v>611</v>
      </c>
      <c r="J31" s="982"/>
      <c r="K31" s="856" t="s">
        <v>612</v>
      </c>
      <c r="L31" s="856"/>
      <c r="M31" s="856" t="s">
        <v>282</v>
      </c>
      <c r="N31" s="856"/>
      <c r="O31" s="857">
        <v>2020</v>
      </c>
      <c r="P31" s="857"/>
      <c r="Q31" s="857">
        <v>2021</v>
      </c>
      <c r="R31" s="857"/>
    </row>
    <row r="32" spans="1:166" ht="28.5" customHeight="1">
      <c r="A32" s="1037" t="s">
        <v>722</v>
      </c>
      <c r="B32" s="1038"/>
      <c r="C32" s="1038"/>
      <c r="D32" s="1038"/>
      <c r="E32" s="1038"/>
      <c r="F32" s="1038"/>
      <c r="G32" s="1038"/>
      <c r="H32" s="1039"/>
      <c r="I32" s="849">
        <v>1</v>
      </c>
      <c r="J32" s="847"/>
      <c r="K32" s="847"/>
      <c r="L32" s="847"/>
      <c r="M32" s="848"/>
      <c r="N32" s="848"/>
      <c r="O32" s="847"/>
      <c r="P32" s="847"/>
      <c r="Q32" s="848"/>
      <c r="R32" s="848"/>
    </row>
    <row r="33" spans="1:18" ht="12.75" hidden="1" customHeight="1">
      <c r="A33" s="858"/>
      <c r="B33" s="859"/>
      <c r="C33" s="859"/>
      <c r="D33" s="859"/>
      <c r="E33" s="859"/>
      <c r="F33" s="859"/>
      <c r="G33" s="859"/>
      <c r="H33" s="860"/>
      <c r="I33" s="847"/>
      <c r="J33" s="847"/>
      <c r="K33" s="949"/>
      <c r="L33" s="949"/>
      <c r="M33" s="950"/>
      <c r="N33" s="950"/>
      <c r="O33" s="847"/>
      <c r="P33" s="847"/>
      <c r="Q33" s="847"/>
      <c r="R33" s="847"/>
    </row>
    <row r="34" spans="1:18" s="71" customFormat="1" ht="12.75" hidden="1" customHeight="1">
      <c r="A34" s="858"/>
      <c r="B34" s="859"/>
      <c r="C34" s="859"/>
      <c r="D34" s="859"/>
      <c r="E34" s="859"/>
      <c r="F34" s="859"/>
      <c r="G34" s="859"/>
      <c r="H34" s="860"/>
      <c r="I34" s="847"/>
      <c r="J34" s="847"/>
      <c r="K34" s="949"/>
      <c r="L34" s="949"/>
      <c r="M34" s="950"/>
      <c r="N34" s="950"/>
      <c r="O34" s="847"/>
      <c r="P34" s="847"/>
      <c r="Q34" s="847"/>
      <c r="R34" s="847"/>
    </row>
    <row r="35" spans="1:18" ht="33" hidden="1" customHeight="1">
      <c r="A35" s="851" t="s">
        <v>283</v>
      </c>
      <c r="B35" s="852"/>
      <c r="C35" s="852"/>
      <c r="D35" s="852"/>
      <c r="E35" s="852"/>
      <c r="F35" s="852"/>
      <c r="G35" s="852"/>
      <c r="H35" s="853"/>
      <c r="I35" s="981" t="s">
        <v>385</v>
      </c>
      <c r="J35" s="982"/>
      <c r="K35" s="856" t="s">
        <v>386</v>
      </c>
      <c r="L35" s="856"/>
      <c r="M35" s="981" t="s">
        <v>282</v>
      </c>
      <c r="N35" s="982"/>
      <c r="O35" s="857">
        <v>2017</v>
      </c>
      <c r="P35" s="857"/>
      <c r="Q35" s="857">
        <v>2018</v>
      </c>
      <c r="R35" s="857"/>
    </row>
    <row r="36" spans="1:18" ht="30" hidden="1" customHeight="1">
      <c r="A36" s="858" t="s">
        <v>346</v>
      </c>
      <c r="B36" s="859"/>
      <c r="C36" s="859"/>
      <c r="D36" s="859"/>
      <c r="E36" s="859"/>
      <c r="F36" s="859"/>
      <c r="G36" s="859"/>
      <c r="H36" s="860"/>
      <c r="I36" s="869" t="s">
        <v>346</v>
      </c>
      <c r="J36" s="847"/>
      <c r="K36" s="869"/>
      <c r="L36" s="847"/>
      <c r="M36" s="848"/>
      <c r="N36" s="848"/>
      <c r="O36" s="869"/>
      <c r="P36" s="847"/>
      <c r="Q36" s="869"/>
      <c r="R36" s="847"/>
    </row>
    <row r="37" spans="1:18" ht="12.75" hidden="1" customHeight="1">
      <c r="A37" s="858"/>
      <c r="B37" s="859"/>
      <c r="C37" s="859"/>
      <c r="D37" s="859"/>
      <c r="E37" s="859"/>
      <c r="F37" s="859"/>
      <c r="G37" s="859"/>
      <c r="H37" s="860"/>
      <c r="I37" s="869"/>
      <c r="J37" s="847"/>
      <c r="K37" s="869"/>
      <c r="L37" s="847"/>
      <c r="M37" s="848"/>
      <c r="N37" s="848"/>
      <c r="O37" s="869"/>
      <c r="P37" s="847"/>
      <c r="Q37" s="869"/>
      <c r="R37" s="847"/>
    </row>
    <row r="38" spans="1:18" ht="0.75" hidden="1" customHeight="1">
      <c r="A38" s="851" t="s">
        <v>284</v>
      </c>
      <c r="B38" s="852"/>
      <c r="C38" s="852"/>
      <c r="D38" s="852"/>
      <c r="E38" s="852"/>
      <c r="F38" s="852"/>
      <c r="G38" s="852"/>
      <c r="H38" s="853"/>
      <c r="I38" s="854" t="s">
        <v>280</v>
      </c>
      <c r="J38" s="855"/>
      <c r="K38" s="856" t="s">
        <v>281</v>
      </c>
      <c r="L38" s="856"/>
      <c r="M38" s="857" t="s">
        <v>285</v>
      </c>
      <c r="N38" s="843"/>
      <c r="O38" s="857">
        <v>2017</v>
      </c>
      <c r="P38" s="857"/>
      <c r="Q38" s="857">
        <v>2018</v>
      </c>
      <c r="R38" s="843"/>
    </row>
    <row r="39" spans="1:18" ht="12.75" hidden="1" customHeight="1">
      <c r="A39" s="858"/>
      <c r="B39" s="859"/>
      <c r="C39" s="859"/>
      <c r="D39" s="859"/>
      <c r="E39" s="859"/>
      <c r="F39" s="859"/>
      <c r="G39" s="859"/>
      <c r="H39" s="860"/>
      <c r="I39" s="862"/>
      <c r="J39" s="862"/>
      <c r="K39" s="847"/>
      <c r="L39" s="847"/>
      <c r="M39" s="848"/>
      <c r="N39" s="848"/>
      <c r="O39" s="862"/>
      <c r="P39" s="862"/>
      <c r="Q39" s="862"/>
      <c r="R39" s="862"/>
    </row>
    <row r="40" spans="1:18" ht="12.75" hidden="1" customHeight="1">
      <c r="A40" s="858"/>
      <c r="B40" s="859"/>
      <c r="C40" s="859"/>
      <c r="D40" s="859"/>
      <c r="E40" s="859"/>
      <c r="F40" s="859"/>
      <c r="G40" s="859"/>
      <c r="H40" s="860"/>
      <c r="I40" s="847"/>
      <c r="J40" s="847"/>
      <c r="K40" s="847"/>
      <c r="L40" s="847"/>
      <c r="M40" s="848"/>
      <c r="N40" s="848"/>
      <c r="O40" s="847"/>
      <c r="P40" s="847"/>
      <c r="Q40" s="848"/>
      <c r="R40" s="848"/>
    </row>
    <row r="41" spans="1:18" ht="12.75" hidden="1" customHeight="1">
      <c r="A41" s="851" t="s">
        <v>286</v>
      </c>
      <c r="B41" s="852"/>
      <c r="C41" s="852"/>
      <c r="D41" s="852"/>
      <c r="E41" s="852"/>
      <c r="F41" s="852"/>
      <c r="G41" s="852"/>
      <c r="H41" s="853"/>
      <c r="I41" s="854" t="s">
        <v>280</v>
      </c>
      <c r="J41" s="855"/>
      <c r="K41" s="856" t="s">
        <v>281</v>
      </c>
      <c r="L41" s="856"/>
      <c r="M41" s="857" t="s">
        <v>285</v>
      </c>
      <c r="N41" s="843"/>
      <c r="O41" s="857">
        <v>2017</v>
      </c>
      <c r="P41" s="857"/>
      <c r="Q41" s="857">
        <v>2018</v>
      </c>
      <c r="R41" s="843"/>
    </row>
    <row r="42" spans="1:18" ht="12.75" hidden="1" customHeight="1">
      <c r="A42" s="844"/>
      <c r="B42" s="845"/>
      <c r="C42" s="845"/>
      <c r="D42" s="845"/>
      <c r="E42" s="845"/>
      <c r="F42" s="845"/>
      <c r="G42" s="845"/>
      <c r="H42" s="846"/>
      <c r="I42" s="847"/>
      <c r="J42" s="847"/>
      <c r="K42" s="847"/>
      <c r="L42" s="847"/>
      <c r="M42" s="848"/>
      <c r="N42" s="848"/>
      <c r="O42" s="847"/>
      <c r="P42" s="847"/>
      <c r="Q42" s="848"/>
      <c r="R42" s="848"/>
    </row>
    <row r="43" spans="1:18" ht="12.75" hidden="1" customHeight="1">
      <c r="A43" s="844"/>
      <c r="B43" s="845"/>
      <c r="C43" s="845"/>
      <c r="D43" s="845"/>
      <c r="E43" s="845"/>
      <c r="F43" s="845"/>
      <c r="G43" s="845"/>
      <c r="H43" s="846"/>
      <c r="I43" s="847"/>
      <c r="J43" s="847"/>
      <c r="K43" s="847"/>
      <c r="L43" s="847"/>
      <c r="M43" s="848"/>
      <c r="N43" s="848"/>
      <c r="O43" s="847"/>
      <c r="P43" s="847"/>
      <c r="Q43" s="848"/>
      <c r="R43" s="848"/>
    </row>
    <row r="45" spans="1:18">
      <c r="A45" s="840" t="s">
        <v>287</v>
      </c>
      <c r="B45" s="841"/>
      <c r="C45" s="841"/>
      <c r="D45" s="841"/>
      <c r="E45" s="841"/>
      <c r="F45" s="841"/>
      <c r="G45" s="841"/>
      <c r="H45" s="841"/>
      <c r="I45" s="841"/>
      <c r="J45" s="841"/>
      <c r="K45" s="841"/>
      <c r="L45" s="841"/>
      <c r="M45" s="841"/>
      <c r="N45" s="842"/>
    </row>
    <row r="46" spans="1:18" ht="48.75" customHeight="1">
      <c r="A46" s="843" t="s">
        <v>288</v>
      </c>
      <c r="B46" s="843"/>
      <c r="C46" s="58" t="s">
        <v>289</v>
      </c>
      <c r="D46" s="58" t="s">
        <v>290</v>
      </c>
      <c r="E46" s="58" t="s">
        <v>291</v>
      </c>
      <c r="F46" s="58" t="s">
        <v>292</v>
      </c>
      <c r="G46" s="58" t="s">
        <v>293</v>
      </c>
      <c r="H46" s="58" t="s">
        <v>294</v>
      </c>
      <c r="I46" s="58" t="s">
        <v>295</v>
      </c>
      <c r="J46" s="58" t="s">
        <v>296</v>
      </c>
      <c r="K46" s="58" t="s">
        <v>297</v>
      </c>
      <c r="L46" s="58" t="s">
        <v>298</v>
      </c>
      <c r="M46" s="58" t="s">
        <v>299</v>
      </c>
      <c r="N46" s="58" t="s">
        <v>300</v>
      </c>
    </row>
    <row r="47" spans="1:18" ht="12" customHeight="1">
      <c r="A47" s="836">
        <f>IF(A25&gt;0,A25,"")</f>
        <v>1</v>
      </c>
      <c r="B47" s="837"/>
      <c r="C47" s="59"/>
      <c r="D47" s="59"/>
      <c r="E47" s="59"/>
      <c r="F47" s="72"/>
      <c r="G47" s="72"/>
      <c r="H47" s="72"/>
      <c r="I47" s="72"/>
      <c r="J47" s="72"/>
      <c r="K47" s="60"/>
      <c r="L47" s="59"/>
      <c r="M47" s="59"/>
      <c r="N47" s="59"/>
    </row>
    <row r="48" spans="1:18" ht="12" customHeight="1" thickBot="1">
      <c r="A48" s="838"/>
      <c r="B48" s="839"/>
      <c r="C48" s="61"/>
      <c r="D48" s="61"/>
      <c r="E48" s="61"/>
      <c r="F48" s="62"/>
      <c r="G48" s="62"/>
      <c r="H48" s="62"/>
      <c r="I48" s="62"/>
      <c r="J48" s="73"/>
      <c r="K48" s="63"/>
      <c r="L48" s="62"/>
      <c r="M48" s="62"/>
      <c r="N48" s="61"/>
    </row>
    <row r="49" spans="1:15" ht="0.75" customHeight="1">
      <c r="A49" s="836">
        <v>2</v>
      </c>
      <c r="B49" s="837"/>
      <c r="C49" s="59"/>
      <c r="D49" s="59"/>
      <c r="E49" s="59"/>
      <c r="F49" s="60"/>
      <c r="G49" s="60"/>
      <c r="H49" s="60"/>
      <c r="I49" s="60"/>
      <c r="J49" s="60"/>
      <c r="K49" s="60"/>
      <c r="L49" s="59"/>
      <c r="M49" s="59"/>
      <c r="N49" s="64"/>
      <c r="O49" s="65"/>
    </row>
    <row r="50" spans="1:15" ht="13.5" hidden="1" customHeight="1" thickBot="1">
      <c r="A50" s="838"/>
      <c r="B50" s="839"/>
      <c r="C50" s="61"/>
      <c r="D50" s="61"/>
      <c r="E50" s="61"/>
      <c r="F50" s="62"/>
      <c r="G50" s="62"/>
      <c r="H50" s="62"/>
      <c r="I50" s="62"/>
      <c r="J50" s="62"/>
      <c r="K50" s="62"/>
      <c r="L50" s="61"/>
      <c r="M50" s="61"/>
      <c r="N50" s="61"/>
    </row>
    <row r="51" spans="1:15" ht="12.75" hidden="1" customHeight="1">
      <c r="A51" s="836">
        <v>3</v>
      </c>
      <c r="B51" s="837"/>
      <c r="C51" s="59"/>
      <c r="D51" s="59"/>
      <c r="E51" s="59"/>
      <c r="F51" s="60"/>
      <c r="G51" s="60"/>
      <c r="H51" s="60"/>
      <c r="I51" s="60"/>
      <c r="J51" s="60"/>
      <c r="K51" s="60"/>
      <c r="L51" s="59"/>
      <c r="M51" s="59"/>
      <c r="N51" s="59"/>
    </row>
    <row r="52" spans="1:15" ht="13.5" hidden="1" customHeight="1" thickBot="1">
      <c r="A52" s="838"/>
      <c r="B52" s="839"/>
      <c r="C52" s="61"/>
      <c r="D52" s="61"/>
      <c r="E52" s="61"/>
      <c r="F52" s="62"/>
      <c r="G52" s="62"/>
      <c r="H52" s="62"/>
      <c r="I52" s="62"/>
      <c r="J52" s="62"/>
      <c r="K52" s="62"/>
      <c r="L52" s="61"/>
      <c r="M52" s="61"/>
      <c r="N52" s="61"/>
    </row>
    <row r="53" spans="1:15" ht="12.75" hidden="1" customHeight="1">
      <c r="A53" s="836"/>
      <c r="B53" s="837"/>
      <c r="C53" s="59"/>
      <c r="D53" s="59"/>
      <c r="E53" s="59"/>
      <c r="F53" s="60"/>
      <c r="G53" s="60"/>
      <c r="H53" s="60"/>
      <c r="I53" s="60"/>
      <c r="J53" s="60"/>
      <c r="K53" s="60"/>
      <c r="L53" s="59"/>
      <c r="M53" s="59"/>
      <c r="N53" s="59"/>
    </row>
    <row r="54" spans="1:15" ht="13.5" hidden="1" customHeight="1" thickBot="1">
      <c r="A54" s="838"/>
      <c r="B54" s="839"/>
      <c r="C54" s="61"/>
      <c r="D54" s="61"/>
      <c r="E54" s="61"/>
      <c r="F54" s="61"/>
      <c r="G54" s="61"/>
      <c r="H54" s="61"/>
      <c r="I54" s="61"/>
      <c r="J54" s="62"/>
      <c r="K54" s="62"/>
      <c r="L54" s="61"/>
      <c r="M54" s="61"/>
      <c r="N54" s="61"/>
    </row>
    <row r="55" spans="1:15">
      <c r="A55" s="83"/>
      <c r="B55" s="83"/>
      <c r="C55" s="83"/>
      <c r="D55" s="83"/>
      <c r="E55" s="83"/>
      <c r="F55" s="83"/>
      <c r="G55" s="83"/>
      <c r="H55" s="83"/>
      <c r="I55" s="83"/>
      <c r="J55" s="83"/>
      <c r="K55" s="83"/>
      <c r="L55" s="83"/>
      <c r="M55" s="83"/>
      <c r="N55" s="83"/>
    </row>
    <row r="56" spans="1:15">
      <c r="A56" s="810" t="s">
        <v>301</v>
      </c>
      <c r="B56" s="811"/>
      <c r="C56" s="811"/>
      <c r="D56" s="811"/>
      <c r="E56" s="811"/>
      <c r="F56" s="811"/>
      <c r="G56" s="811"/>
      <c r="H56" s="811"/>
      <c r="I56" s="811"/>
      <c r="J56" s="811"/>
      <c r="K56" s="811"/>
      <c r="L56" s="811"/>
      <c r="M56" s="811"/>
      <c r="N56" s="812"/>
    </row>
    <row r="57" spans="1:15" ht="31.5" customHeight="1">
      <c r="A57" s="84" t="s">
        <v>302</v>
      </c>
      <c r="B57" s="831" t="s">
        <v>303</v>
      </c>
      <c r="C57" s="832"/>
      <c r="D57" s="832"/>
      <c r="E57" s="832"/>
      <c r="F57" s="833"/>
      <c r="G57" s="834" t="s">
        <v>304</v>
      </c>
      <c r="H57" s="834"/>
      <c r="I57" s="834" t="s">
        <v>305</v>
      </c>
      <c r="J57" s="834"/>
      <c r="K57" s="834" t="s">
        <v>306</v>
      </c>
      <c r="L57" s="834"/>
      <c r="M57" s="835" t="s">
        <v>307</v>
      </c>
      <c r="N57" s="835"/>
    </row>
    <row r="58" spans="1:15">
      <c r="A58" s="85" t="s">
        <v>344</v>
      </c>
      <c r="B58" s="816" t="s">
        <v>424</v>
      </c>
      <c r="C58" s="827"/>
      <c r="D58" s="827"/>
      <c r="E58" s="827"/>
      <c r="F58" s="828"/>
      <c r="G58" s="819">
        <v>27.4</v>
      </c>
      <c r="H58" s="820"/>
      <c r="I58" s="829">
        <v>30</v>
      </c>
      <c r="J58" s="829"/>
      <c r="K58" s="829"/>
      <c r="L58" s="829"/>
      <c r="M58" s="946">
        <f>G58*I58</f>
        <v>822</v>
      </c>
      <c r="N58" s="946"/>
    </row>
    <row r="59" spans="1:15">
      <c r="A59" s="85" t="s">
        <v>344</v>
      </c>
      <c r="B59" s="816" t="s">
        <v>470</v>
      </c>
      <c r="C59" s="827"/>
      <c r="D59" s="827"/>
      <c r="E59" s="827"/>
      <c r="F59" s="828"/>
      <c r="G59" s="819">
        <v>17.64</v>
      </c>
      <c r="H59" s="820"/>
      <c r="I59" s="829">
        <v>40</v>
      </c>
      <c r="J59" s="829"/>
      <c r="K59" s="829"/>
      <c r="L59" s="829"/>
      <c r="M59" s="946">
        <f>G59*I59</f>
        <v>705.6</v>
      </c>
      <c r="N59" s="946"/>
    </row>
    <row r="60" spans="1:15">
      <c r="A60" s="85" t="s">
        <v>417</v>
      </c>
      <c r="B60" s="816" t="s">
        <v>354</v>
      </c>
      <c r="C60" s="827"/>
      <c r="D60" s="827"/>
      <c r="E60" s="827"/>
      <c r="F60" s="828"/>
      <c r="G60" s="819">
        <v>16.02</v>
      </c>
      <c r="H60" s="820"/>
      <c r="I60" s="829">
        <v>10</v>
      </c>
      <c r="J60" s="829"/>
      <c r="K60" s="829"/>
      <c r="L60" s="829"/>
      <c r="M60" s="946">
        <f>G60*I60</f>
        <v>160.19999999999999</v>
      </c>
      <c r="N60" s="946"/>
    </row>
    <row r="61" spans="1:15" ht="12.75" hidden="1" customHeight="1">
      <c r="A61" s="85" t="s">
        <v>434</v>
      </c>
      <c r="B61" s="816" t="s">
        <v>435</v>
      </c>
      <c r="C61" s="827"/>
      <c r="D61" s="827"/>
      <c r="E61" s="827"/>
      <c r="F61" s="828"/>
      <c r="G61" s="819"/>
      <c r="H61" s="820"/>
      <c r="I61" s="829"/>
      <c r="J61" s="829"/>
      <c r="K61" s="829"/>
      <c r="L61" s="829"/>
      <c r="M61" s="830"/>
      <c r="N61" s="830"/>
    </row>
    <row r="62" spans="1:15" ht="12.75" hidden="1" customHeight="1">
      <c r="A62" s="91"/>
      <c r="B62" s="973"/>
      <c r="C62" s="827"/>
      <c r="D62" s="827"/>
      <c r="E62" s="827"/>
      <c r="F62" s="828"/>
      <c r="G62" s="819"/>
      <c r="H62" s="820"/>
      <c r="I62" s="829"/>
      <c r="J62" s="829"/>
      <c r="K62" s="829"/>
      <c r="L62" s="829"/>
      <c r="M62" s="830"/>
      <c r="N62" s="830"/>
    </row>
    <row r="63" spans="1:15" ht="12.75" hidden="1" customHeight="1">
      <c r="A63" s="91"/>
      <c r="B63" s="973"/>
      <c r="C63" s="827"/>
      <c r="D63" s="827"/>
      <c r="E63" s="827"/>
      <c r="F63" s="828"/>
      <c r="G63" s="819"/>
      <c r="H63" s="820"/>
      <c r="I63" s="829"/>
      <c r="J63" s="829"/>
      <c r="K63" s="829"/>
      <c r="L63" s="829"/>
      <c r="M63" s="830"/>
      <c r="N63" s="830"/>
    </row>
    <row r="64" spans="1:15" ht="12.75" hidden="1" customHeight="1">
      <c r="A64" s="91"/>
      <c r="B64" s="973"/>
      <c r="C64" s="827"/>
      <c r="D64" s="827"/>
      <c r="E64" s="827"/>
      <c r="F64" s="828"/>
      <c r="G64" s="819"/>
      <c r="H64" s="820"/>
      <c r="I64" s="829"/>
      <c r="J64" s="829"/>
      <c r="K64" s="829"/>
      <c r="L64" s="829"/>
      <c r="M64" s="830"/>
      <c r="N64" s="830"/>
    </row>
    <row r="65" spans="1:16">
      <c r="A65" s="86">
        <f>COUNTA(B58:F64)</f>
        <v>4</v>
      </c>
      <c r="B65" s="808" t="s">
        <v>308</v>
      </c>
      <c r="C65" s="808"/>
      <c r="D65" s="808"/>
      <c r="E65" s="808"/>
      <c r="F65" s="808"/>
      <c r="G65" s="808"/>
      <c r="H65" s="808"/>
      <c r="I65" s="808"/>
      <c r="J65" s="808"/>
      <c r="K65" s="808"/>
      <c r="L65" s="809"/>
      <c r="M65" s="948">
        <f>SUM(M58:N64)</f>
        <v>1687.8</v>
      </c>
      <c r="N65" s="948"/>
    </row>
    <row r="66" spans="1:16">
      <c r="A66" s="83"/>
      <c r="B66" s="83"/>
      <c r="C66" s="83"/>
      <c r="D66" s="83"/>
      <c r="E66" s="83"/>
      <c r="F66" s="83"/>
      <c r="G66" s="83"/>
      <c r="H66" s="83"/>
      <c r="I66" s="83"/>
      <c r="J66" s="83"/>
      <c r="K66" s="83"/>
      <c r="L66" s="83"/>
      <c r="M66" s="83"/>
      <c r="N66" s="83"/>
    </row>
    <row r="67" spans="1:16">
      <c r="A67" s="810" t="s">
        <v>309</v>
      </c>
      <c r="B67" s="811"/>
      <c r="C67" s="811"/>
      <c r="D67" s="811"/>
      <c r="E67" s="811"/>
      <c r="F67" s="811"/>
      <c r="G67" s="811"/>
      <c r="H67" s="811"/>
      <c r="I67" s="811"/>
      <c r="J67" s="811"/>
      <c r="K67" s="811"/>
      <c r="L67" s="811"/>
      <c r="M67" s="811"/>
      <c r="N67" s="812"/>
    </row>
    <row r="68" spans="1:16">
      <c r="A68" s="813" t="s">
        <v>310</v>
      </c>
      <c r="B68" s="814"/>
      <c r="C68" s="814"/>
      <c r="D68" s="815"/>
      <c r="E68" s="813" t="s">
        <v>108</v>
      </c>
      <c r="F68" s="814"/>
      <c r="G68" s="814"/>
      <c r="H68" s="814"/>
      <c r="I68" s="814"/>
      <c r="J68" s="814"/>
      <c r="K68" s="814"/>
      <c r="L68" s="814"/>
      <c r="M68" s="794" t="s">
        <v>311</v>
      </c>
      <c r="N68" s="796"/>
    </row>
    <row r="69" spans="1:16">
      <c r="A69" s="984"/>
      <c r="B69" s="799"/>
      <c r="C69" s="799"/>
      <c r="D69" s="800"/>
      <c r="E69" s="798"/>
      <c r="F69" s="799"/>
      <c r="G69" s="799"/>
      <c r="H69" s="799"/>
      <c r="I69" s="799"/>
      <c r="J69" s="799"/>
      <c r="K69" s="799"/>
      <c r="L69" s="799"/>
      <c r="M69" s="804"/>
      <c r="N69" s="805"/>
    </row>
    <row r="70" spans="1:16">
      <c r="A70" s="801"/>
      <c r="B70" s="802"/>
      <c r="C70" s="802"/>
      <c r="D70" s="803"/>
      <c r="E70" s="801"/>
      <c r="F70" s="802"/>
      <c r="G70" s="802"/>
      <c r="H70" s="802"/>
      <c r="I70" s="802"/>
      <c r="J70" s="802"/>
      <c r="K70" s="802"/>
      <c r="L70" s="802"/>
      <c r="M70" s="806"/>
      <c r="N70" s="807"/>
      <c r="O70" s="87"/>
      <c r="P70" s="88"/>
    </row>
    <row r="71" spans="1:16" ht="1.9" customHeight="1">
      <c r="A71" s="798"/>
      <c r="B71" s="799"/>
      <c r="C71" s="799"/>
      <c r="D71" s="800"/>
      <c r="E71" s="798"/>
      <c r="F71" s="799"/>
      <c r="G71" s="799"/>
      <c r="H71" s="799"/>
      <c r="I71" s="799"/>
      <c r="J71" s="799"/>
      <c r="K71" s="799"/>
      <c r="L71" s="799"/>
      <c r="M71" s="804"/>
      <c r="N71" s="805"/>
    </row>
    <row r="72" spans="1:16" ht="12.75" hidden="1" customHeight="1">
      <c r="A72" s="801"/>
      <c r="B72" s="802"/>
      <c r="C72" s="802"/>
      <c r="D72" s="803"/>
      <c r="E72" s="801"/>
      <c r="F72" s="802"/>
      <c r="G72" s="802"/>
      <c r="H72" s="802"/>
      <c r="I72" s="802"/>
      <c r="J72" s="802"/>
      <c r="K72" s="802"/>
      <c r="L72" s="802"/>
      <c r="M72" s="806"/>
      <c r="N72" s="807"/>
    </row>
    <row r="73" spans="1:16" ht="12.75" hidden="1" customHeight="1">
      <c r="A73" s="798"/>
      <c r="B73" s="799"/>
      <c r="C73" s="799"/>
      <c r="D73" s="800"/>
      <c r="E73" s="798"/>
      <c r="F73" s="799"/>
      <c r="G73" s="799"/>
      <c r="H73" s="799"/>
      <c r="I73" s="799"/>
      <c r="J73" s="799"/>
      <c r="K73" s="799"/>
      <c r="L73" s="799"/>
      <c r="M73" s="804"/>
      <c r="N73" s="805"/>
    </row>
    <row r="74" spans="1:16" ht="12.75" hidden="1" customHeight="1">
      <c r="A74" s="801"/>
      <c r="B74" s="802"/>
      <c r="C74" s="802"/>
      <c r="D74" s="803"/>
      <c r="E74" s="801"/>
      <c r="F74" s="802"/>
      <c r="G74" s="802"/>
      <c r="H74" s="802"/>
      <c r="I74" s="802"/>
      <c r="J74" s="802"/>
      <c r="K74" s="802"/>
      <c r="L74" s="802"/>
      <c r="M74" s="806"/>
      <c r="N74" s="807"/>
    </row>
    <row r="75" spans="1:16">
      <c r="A75" s="794" t="s">
        <v>312</v>
      </c>
      <c r="B75" s="795"/>
      <c r="C75" s="795"/>
      <c r="D75" s="795"/>
      <c r="E75" s="795"/>
      <c r="F75" s="795"/>
      <c r="G75" s="795"/>
      <c r="H75" s="795"/>
      <c r="I75" s="795"/>
      <c r="J75" s="795"/>
      <c r="K75" s="795"/>
      <c r="L75" s="796"/>
      <c r="M75" s="797"/>
      <c r="N75" s="797"/>
    </row>
    <row r="65393" spans="251:255">
      <c r="IQ65393" s="52" t="s">
        <v>405</v>
      </c>
      <c r="IR65393" s="52" t="s">
        <v>406</v>
      </c>
      <c r="IS65393" s="52" t="s">
        <v>407</v>
      </c>
      <c r="IT65393" s="52" t="s">
        <v>408</v>
      </c>
      <c r="IU65393" s="52" t="s">
        <v>409</v>
      </c>
    </row>
    <row r="65394" spans="251:255">
      <c r="IQ65394" s="52" t="e">
        <f>#REF!&amp;$C$9</f>
        <v>#REF!</v>
      </c>
      <c r="IR65394" s="52" t="e">
        <f>#REF!</f>
        <v>#REF!</v>
      </c>
      <c r="IS65394" s="52" t="e">
        <f>$B$25&amp;" - "&amp;$B$26&amp;" - "&amp;$B$29&amp;" - "&amp;$I$29&amp;" - "&amp;#REF!&amp;" - "&amp;#REF!&amp;" - "&amp;#REF!&amp;" - "&amp;#REF!</f>
        <v>#REF!</v>
      </c>
      <c r="IT65394" s="52" t="e">
        <f>$A$32&amp;": "&amp;$I$32&amp;" - "&amp;#REF!&amp;": "&amp;#REF!&amp;" - "&amp;#REF!&amp;": "&amp;#REF!&amp;" - "&amp;#REF!&amp;": "&amp;#REF!&amp;" - "&amp;#REF!&amp;": "&amp;#REF!&amp;" - "&amp;#REF!&amp;": "&amp;#REF!&amp;" - "&amp;$A$34&amp;": "&amp;$I$34&amp;" - "&amp;$A$35&amp;": "&amp;$I$35&amp;" - "&amp;$A$36&amp;": "&amp;$I$36&amp;" - "&amp;#REF!&amp;": "&amp;#REF!&amp;" - "&amp;#REF!&amp;": "&amp;#REF!&amp;" - "&amp;#REF!&amp;": "&amp;#REF!&amp;" - "&amp;#REF!&amp;": "&amp;#REF!</f>
        <v>#REF!</v>
      </c>
      <c r="IU65394" s="52" t="e">
        <f>#REF!</f>
        <v>#REF!</v>
      </c>
    </row>
  </sheetData>
  <mergeCells count="178">
    <mergeCell ref="A6:D7"/>
    <mergeCell ref="E6:H7"/>
    <mergeCell ref="I6:N6"/>
    <mergeCell ref="I7:J7"/>
    <mergeCell ref="K7:L7"/>
    <mergeCell ref="M7:N7"/>
    <mergeCell ref="A1:N1"/>
    <mergeCell ref="A3:D3"/>
    <mergeCell ref="E3:H3"/>
    <mergeCell ref="I3:N3"/>
    <mergeCell ref="A4:D5"/>
    <mergeCell ref="E4:H5"/>
    <mergeCell ref="I4:N5"/>
    <mergeCell ref="A10:B10"/>
    <mergeCell ref="C10:N10"/>
    <mergeCell ref="A11:B23"/>
    <mergeCell ref="C11:N23"/>
    <mergeCell ref="A24:N24"/>
    <mergeCell ref="B25:G25"/>
    <mergeCell ref="I25:N25"/>
    <mergeCell ref="A8:D8"/>
    <mergeCell ref="E8:H8"/>
    <mergeCell ref="I8:J8"/>
    <mergeCell ref="K8:L8"/>
    <mergeCell ref="M8:N8"/>
    <mergeCell ref="A9:B9"/>
    <mergeCell ref="C9:N9"/>
    <mergeCell ref="B29:G29"/>
    <mergeCell ref="I29:N29"/>
    <mergeCell ref="A30:N30"/>
    <mergeCell ref="A31:H31"/>
    <mergeCell ref="I31:J31"/>
    <mergeCell ref="K31:L31"/>
    <mergeCell ref="M31:N31"/>
    <mergeCell ref="B26:G26"/>
    <mergeCell ref="I26:N26"/>
    <mergeCell ref="B27:G27"/>
    <mergeCell ref="I27:N27"/>
    <mergeCell ref="B28:G28"/>
    <mergeCell ref="I28:N28"/>
    <mergeCell ref="A33:H33"/>
    <mergeCell ref="I33:J33"/>
    <mergeCell ref="K33:L33"/>
    <mergeCell ref="M33:N33"/>
    <mergeCell ref="O33:P33"/>
    <mergeCell ref="Q33:R33"/>
    <mergeCell ref="O31:P31"/>
    <mergeCell ref="Q31:R31"/>
    <mergeCell ref="A32:H32"/>
    <mergeCell ref="I32:J32"/>
    <mergeCell ref="K32:L32"/>
    <mergeCell ref="M32:N32"/>
    <mergeCell ref="O32:P32"/>
    <mergeCell ref="Q32:R32"/>
    <mergeCell ref="A35:H35"/>
    <mergeCell ref="I35:J35"/>
    <mergeCell ref="K35:L35"/>
    <mergeCell ref="M35:N35"/>
    <mergeCell ref="O35:P35"/>
    <mergeCell ref="Q35:R35"/>
    <mergeCell ref="A34:H34"/>
    <mergeCell ref="I34:J34"/>
    <mergeCell ref="K34:L34"/>
    <mergeCell ref="M34:N34"/>
    <mergeCell ref="O34:P34"/>
    <mergeCell ref="Q34:R34"/>
    <mergeCell ref="A37:H37"/>
    <mergeCell ref="I37:J37"/>
    <mergeCell ref="K37:L37"/>
    <mergeCell ref="M37:N37"/>
    <mergeCell ref="O37:P37"/>
    <mergeCell ref="Q37:R37"/>
    <mergeCell ref="A36:H36"/>
    <mergeCell ref="I36:J36"/>
    <mergeCell ref="K36:L36"/>
    <mergeCell ref="M36:N36"/>
    <mergeCell ref="O36:P36"/>
    <mergeCell ref="Q36:R36"/>
    <mergeCell ref="A39:H39"/>
    <mergeCell ref="I39:J39"/>
    <mergeCell ref="K39:L39"/>
    <mergeCell ref="M39:N39"/>
    <mergeCell ref="O39:P39"/>
    <mergeCell ref="Q39:R39"/>
    <mergeCell ref="A38:H38"/>
    <mergeCell ref="I38:J38"/>
    <mergeCell ref="K38:L38"/>
    <mergeCell ref="M38:N38"/>
    <mergeCell ref="O38:P38"/>
    <mergeCell ref="Q38:R38"/>
    <mergeCell ref="A41:H41"/>
    <mergeCell ref="I41:J41"/>
    <mergeCell ref="K41:L41"/>
    <mergeCell ref="M41:N41"/>
    <mergeCell ref="O41:P41"/>
    <mergeCell ref="Q41:R41"/>
    <mergeCell ref="A40:H40"/>
    <mergeCell ref="I40:J40"/>
    <mergeCell ref="K40:L40"/>
    <mergeCell ref="M40:N40"/>
    <mergeCell ref="O40:P40"/>
    <mergeCell ref="Q40:R40"/>
    <mergeCell ref="A43:H43"/>
    <mergeCell ref="I43:J43"/>
    <mergeCell ref="K43:L43"/>
    <mergeCell ref="M43:N43"/>
    <mergeCell ref="O43:P43"/>
    <mergeCell ref="Q43:R43"/>
    <mergeCell ref="A42:H42"/>
    <mergeCell ref="I42:J42"/>
    <mergeCell ref="K42:L42"/>
    <mergeCell ref="M42:N42"/>
    <mergeCell ref="O42:P42"/>
    <mergeCell ref="Q42:R42"/>
    <mergeCell ref="A51:B52"/>
    <mergeCell ref="A53:B54"/>
    <mergeCell ref="A56:N56"/>
    <mergeCell ref="B57:F57"/>
    <mergeCell ref="G57:H57"/>
    <mergeCell ref="I57:J57"/>
    <mergeCell ref="K57:L57"/>
    <mergeCell ref="M57:N57"/>
    <mergeCell ref="A45:N45"/>
    <mergeCell ref="A46:B46"/>
    <mergeCell ref="A47:B48"/>
    <mergeCell ref="A49:B50"/>
    <mergeCell ref="B58:F58"/>
    <mergeCell ref="G58:H58"/>
    <mergeCell ref="I58:J58"/>
    <mergeCell ref="K58:L58"/>
    <mergeCell ref="M58:N58"/>
    <mergeCell ref="B60:F60"/>
    <mergeCell ref="G60:H60"/>
    <mergeCell ref="I60:J60"/>
    <mergeCell ref="K60:L60"/>
    <mergeCell ref="M60:N60"/>
    <mergeCell ref="B59:F59"/>
    <mergeCell ref="G59:H59"/>
    <mergeCell ref="I59:J59"/>
    <mergeCell ref="K59:L59"/>
    <mergeCell ref="M59:N59"/>
    <mergeCell ref="B61:F61"/>
    <mergeCell ref="G61:H61"/>
    <mergeCell ref="I61:J61"/>
    <mergeCell ref="K61:L61"/>
    <mergeCell ref="M61:N61"/>
    <mergeCell ref="B62:F62"/>
    <mergeCell ref="G62:H62"/>
    <mergeCell ref="I62:J62"/>
    <mergeCell ref="K62:L62"/>
    <mergeCell ref="M62:N62"/>
    <mergeCell ref="B65:L65"/>
    <mergeCell ref="M65:N65"/>
    <mergeCell ref="A67:N67"/>
    <mergeCell ref="A68:D68"/>
    <mergeCell ref="E68:L68"/>
    <mergeCell ref="M68:N68"/>
    <mergeCell ref="B63:F63"/>
    <mergeCell ref="G63:H63"/>
    <mergeCell ref="I63:J63"/>
    <mergeCell ref="K63:L63"/>
    <mergeCell ref="M63:N63"/>
    <mergeCell ref="B64:F64"/>
    <mergeCell ref="G64:H64"/>
    <mergeCell ref="I64:J64"/>
    <mergeCell ref="K64:L64"/>
    <mergeCell ref="M64:N64"/>
    <mergeCell ref="A73:D74"/>
    <mergeCell ref="E73:L74"/>
    <mergeCell ref="M73:N74"/>
    <mergeCell ref="A75:L75"/>
    <mergeCell ref="M75:N75"/>
    <mergeCell ref="A69:D70"/>
    <mergeCell ref="E69:L70"/>
    <mergeCell ref="M69:N70"/>
    <mergeCell ref="A71:D72"/>
    <mergeCell ref="E71:L72"/>
    <mergeCell ref="M71:N72"/>
  </mergeCells>
  <conditionalFormatting sqref="C49:N49 C51:N51 C53:N53 C47:N47">
    <cfRule type="cellIs" dxfId="37" priority="4" stopIfTrue="1" operator="equal">
      <formula>"x"</formula>
    </cfRule>
  </conditionalFormatting>
  <conditionalFormatting sqref="C50:N50 C52:N52 C54:N54 C48:N48">
    <cfRule type="cellIs" dxfId="36" priority="3" stopIfTrue="1" operator="equal">
      <formula>"x"</formula>
    </cfRule>
  </conditionalFormatting>
  <conditionalFormatting sqref="C49:N49 C51:N51 C53:N53 C47:N47">
    <cfRule type="cellIs" dxfId="11" priority="2" stopIfTrue="1" operator="equal">
      <formula>"x"</formula>
    </cfRule>
  </conditionalFormatting>
  <conditionalFormatting sqref="C50:N50 C52:N52 C54:N54 C48:N48">
    <cfRule type="cellIs" dxfId="10"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7:N54"/>
  </dataValidations>
  <pageMargins left="0.74803149606299213" right="0.74803149606299213" top="0.98425196850393704" bottom="0.98425196850393704" header="0.51181102362204722" footer="0.51181102362204722"/>
  <pageSetup paperSize="9" scale="76" fitToWidth="0" orientation="portrait" r:id="rId1"/>
  <headerFooter alignWithMargins="0"/>
  <rowBreaks count="1" manualBreakCount="1">
    <brk id="44" max="13" man="1"/>
  </rowBreaks>
</worksheet>
</file>

<file path=xl/worksheets/sheet16.xml><?xml version="1.0" encoding="utf-8"?>
<worksheet xmlns="http://schemas.openxmlformats.org/spreadsheetml/2006/main" xmlns:r="http://schemas.openxmlformats.org/officeDocument/2006/relationships">
  <sheetPr>
    <tabColor rgb="FFFFC000"/>
    <pageSetUpPr fitToPage="1"/>
  </sheetPr>
  <dimension ref="A1:O66"/>
  <sheetViews>
    <sheetView topLeftCell="A26" workbookViewId="0">
      <selection activeCell="E71" sqref="E71"/>
    </sheetView>
  </sheetViews>
  <sheetFormatPr defaultColWidth="8.85546875" defaultRowHeight="15"/>
  <cols>
    <col min="1" max="1" width="8.85546875" style="110"/>
    <col min="2" max="2" width="10.28515625" style="110" customWidth="1"/>
    <col min="3" max="3" width="6.5703125" style="110" customWidth="1"/>
    <col min="4" max="4" width="9.140625" style="110" hidden="1" customWidth="1"/>
    <col min="5" max="6" width="8.85546875" style="110"/>
    <col min="7" max="7" width="8.85546875" style="110" customWidth="1"/>
    <col min="8" max="8" width="8" style="110" customWidth="1"/>
    <col min="9" max="9" width="6" style="110" customWidth="1"/>
    <col min="10" max="10" width="8" style="110" customWidth="1"/>
    <col min="11" max="11" width="6.140625" style="110" customWidth="1"/>
    <col min="12" max="12" width="6.85546875" style="110" customWidth="1"/>
    <col min="13" max="13" width="7.5703125" style="110" customWidth="1"/>
    <col min="14" max="14" width="8.7109375" style="110" customWidth="1"/>
    <col min="15" max="16384" width="8.85546875" style="110"/>
  </cols>
  <sheetData>
    <row r="1" spans="1:14" ht="18.75" thickBot="1">
      <c r="A1" s="915" t="s">
        <v>567</v>
      </c>
      <c r="B1" s="915"/>
      <c r="C1" s="915"/>
      <c r="D1" s="915"/>
      <c r="E1" s="915"/>
      <c r="F1" s="915"/>
      <c r="G1" s="915"/>
      <c r="H1" s="915"/>
      <c r="I1" s="915"/>
      <c r="J1" s="915"/>
      <c r="K1" s="915"/>
      <c r="L1" s="915"/>
      <c r="M1" s="915"/>
      <c r="N1" s="915"/>
    </row>
    <row r="2" spans="1:14">
      <c r="A2" s="52"/>
      <c r="B2" s="52"/>
      <c r="C2" s="52"/>
      <c r="D2" s="52"/>
      <c r="E2" s="52"/>
      <c r="F2" s="52"/>
      <c r="G2" s="52"/>
      <c r="H2" s="52"/>
      <c r="I2" s="52"/>
      <c r="J2" s="52"/>
      <c r="K2" s="52"/>
      <c r="L2" s="52"/>
      <c r="M2" s="52"/>
      <c r="N2" s="52"/>
    </row>
    <row r="3" spans="1:14" ht="40.5" customHeight="1">
      <c r="A3" s="1067" t="s">
        <v>452</v>
      </c>
      <c r="B3" s="1068"/>
      <c r="C3" s="1068"/>
      <c r="D3" s="1069"/>
      <c r="E3" s="919" t="s">
        <v>367</v>
      </c>
      <c r="F3" s="920"/>
      <c r="G3" s="920"/>
      <c r="H3" s="921"/>
      <c r="I3" s="960" t="s">
        <v>357</v>
      </c>
      <c r="J3" s="961"/>
      <c r="K3" s="961"/>
      <c r="L3" s="961"/>
      <c r="M3" s="961"/>
      <c r="N3" s="962"/>
    </row>
    <row r="4" spans="1:14">
      <c r="A4" s="1070" t="s">
        <v>353</v>
      </c>
      <c r="B4" s="1071"/>
      <c r="C4" s="1071"/>
      <c r="D4" s="1072"/>
      <c r="E4" s="929" t="s">
        <v>673</v>
      </c>
      <c r="F4" s="929"/>
      <c r="G4" s="929"/>
      <c r="H4" s="929"/>
      <c r="I4" s="931" t="s">
        <v>358</v>
      </c>
      <c r="J4" s="932"/>
      <c r="K4" s="932"/>
      <c r="L4" s="933"/>
      <c r="M4" s="933"/>
      <c r="N4" s="934"/>
    </row>
    <row r="5" spans="1:14" ht="21.75" customHeight="1">
      <c r="A5" s="1073"/>
      <c r="B5" s="1074"/>
      <c r="C5" s="1074"/>
      <c r="D5" s="1075"/>
      <c r="E5" s="929"/>
      <c r="F5" s="929"/>
      <c r="G5" s="929"/>
      <c r="H5" s="929"/>
      <c r="I5" s="935"/>
      <c r="J5" s="936"/>
      <c r="K5" s="936"/>
      <c r="L5" s="936"/>
      <c r="M5" s="936"/>
      <c r="N5" s="937"/>
    </row>
    <row r="6" spans="1:14">
      <c r="A6" s="1061" t="s">
        <v>272</v>
      </c>
      <c r="B6" s="1062"/>
      <c r="C6" s="1062"/>
      <c r="D6" s="1063"/>
      <c r="E6" s="907" t="s">
        <v>341</v>
      </c>
      <c r="F6" s="907"/>
      <c r="G6" s="907"/>
      <c r="H6" s="908"/>
      <c r="I6" s="911" t="s">
        <v>273</v>
      </c>
      <c r="J6" s="911"/>
      <c r="K6" s="911"/>
      <c r="L6" s="911"/>
      <c r="M6" s="911"/>
      <c r="N6" s="911"/>
    </row>
    <row r="7" spans="1:14">
      <c r="A7" s="1064"/>
      <c r="B7" s="1065"/>
      <c r="C7" s="1065"/>
      <c r="D7" s="1066"/>
      <c r="E7" s="909"/>
      <c r="F7" s="909"/>
      <c r="G7" s="909"/>
      <c r="H7" s="910"/>
      <c r="I7" s="912">
        <v>2019</v>
      </c>
      <c r="J7" s="913"/>
      <c r="K7" s="914">
        <v>2020</v>
      </c>
      <c r="L7" s="914"/>
      <c r="M7" s="914">
        <v>2021</v>
      </c>
      <c r="N7" s="914"/>
    </row>
    <row r="8" spans="1:14" ht="21.75" customHeight="1">
      <c r="A8" s="1022" t="s">
        <v>274</v>
      </c>
      <c r="B8" s="1023"/>
      <c r="C8" s="1023"/>
      <c r="D8" s="1024"/>
      <c r="E8" s="920"/>
      <c r="F8" s="920"/>
      <c r="G8" s="920"/>
      <c r="H8" s="921"/>
      <c r="I8" s="943" t="s">
        <v>313</v>
      </c>
      <c r="J8" s="944"/>
      <c r="K8" s="945"/>
      <c r="L8" s="945"/>
      <c r="M8" s="945"/>
      <c r="N8" s="945"/>
    </row>
    <row r="9" spans="1:14" ht="47.25" customHeight="1">
      <c r="A9" s="896" t="s">
        <v>276</v>
      </c>
      <c r="B9" s="897"/>
      <c r="C9" s="898" t="s">
        <v>626</v>
      </c>
      <c r="D9" s="1059"/>
      <c r="E9" s="1059"/>
      <c r="F9" s="1059"/>
      <c r="G9" s="1059"/>
      <c r="H9" s="1059"/>
      <c r="I9" s="1059"/>
      <c r="J9" s="1059"/>
      <c r="K9" s="1059"/>
      <c r="L9" s="1059"/>
      <c r="M9" s="1059"/>
      <c r="N9" s="1060"/>
    </row>
    <row r="10" spans="1:14">
      <c r="A10" s="877" t="s">
        <v>277</v>
      </c>
      <c r="B10" s="878"/>
      <c r="C10" s="1050" t="s">
        <v>680</v>
      </c>
      <c r="D10" s="1051"/>
      <c r="E10" s="1051"/>
      <c r="F10" s="1051"/>
      <c r="G10" s="1051"/>
      <c r="H10" s="1051"/>
      <c r="I10" s="1051"/>
      <c r="J10" s="1051"/>
      <c r="K10" s="1051"/>
      <c r="L10" s="1051"/>
      <c r="M10" s="1051"/>
      <c r="N10" s="1052"/>
    </row>
    <row r="11" spans="1:14">
      <c r="A11" s="879"/>
      <c r="B11" s="880"/>
      <c r="C11" s="1053"/>
      <c r="D11" s="1054"/>
      <c r="E11" s="1054"/>
      <c r="F11" s="1054"/>
      <c r="G11" s="1054"/>
      <c r="H11" s="1054"/>
      <c r="I11" s="1054"/>
      <c r="J11" s="1054"/>
      <c r="K11" s="1054"/>
      <c r="L11" s="1054"/>
      <c r="M11" s="1054"/>
      <c r="N11" s="1055"/>
    </row>
    <row r="12" spans="1:14">
      <c r="A12" s="879"/>
      <c r="B12" s="880"/>
      <c r="C12" s="1053"/>
      <c r="D12" s="1054"/>
      <c r="E12" s="1054"/>
      <c r="F12" s="1054"/>
      <c r="G12" s="1054"/>
      <c r="H12" s="1054"/>
      <c r="I12" s="1054"/>
      <c r="J12" s="1054"/>
      <c r="K12" s="1054"/>
      <c r="L12" s="1054"/>
      <c r="M12" s="1054"/>
      <c r="N12" s="1055"/>
    </row>
    <row r="13" spans="1:14">
      <c r="A13" s="879"/>
      <c r="B13" s="880"/>
      <c r="C13" s="1053"/>
      <c r="D13" s="1054"/>
      <c r="E13" s="1054"/>
      <c r="F13" s="1054"/>
      <c r="G13" s="1054"/>
      <c r="H13" s="1054"/>
      <c r="I13" s="1054"/>
      <c r="J13" s="1054"/>
      <c r="K13" s="1054"/>
      <c r="L13" s="1054"/>
      <c r="M13" s="1054"/>
      <c r="N13" s="1055"/>
    </row>
    <row r="14" spans="1:14">
      <c r="A14" s="879"/>
      <c r="B14" s="880"/>
      <c r="C14" s="1053"/>
      <c r="D14" s="1054"/>
      <c r="E14" s="1054"/>
      <c r="F14" s="1054"/>
      <c r="G14" s="1054"/>
      <c r="H14" s="1054"/>
      <c r="I14" s="1054"/>
      <c r="J14" s="1054"/>
      <c r="K14" s="1054"/>
      <c r="L14" s="1054"/>
      <c r="M14" s="1054"/>
      <c r="N14" s="1055"/>
    </row>
    <row r="15" spans="1:14">
      <c r="A15" s="879"/>
      <c r="B15" s="880"/>
      <c r="C15" s="1053"/>
      <c r="D15" s="1054"/>
      <c r="E15" s="1054"/>
      <c r="F15" s="1054"/>
      <c r="G15" s="1054"/>
      <c r="H15" s="1054"/>
      <c r="I15" s="1054"/>
      <c r="J15" s="1054"/>
      <c r="K15" s="1054"/>
      <c r="L15" s="1054"/>
      <c r="M15" s="1054"/>
      <c r="N15" s="1055"/>
    </row>
    <row r="16" spans="1:14">
      <c r="A16" s="879"/>
      <c r="B16" s="880"/>
      <c r="C16" s="1053"/>
      <c r="D16" s="1054"/>
      <c r="E16" s="1054"/>
      <c r="F16" s="1054"/>
      <c r="G16" s="1054"/>
      <c r="H16" s="1054"/>
      <c r="I16" s="1054"/>
      <c r="J16" s="1054"/>
      <c r="K16" s="1054"/>
      <c r="L16" s="1054"/>
      <c r="M16" s="1054"/>
      <c r="N16" s="1055"/>
    </row>
    <row r="17" spans="1:14">
      <c r="A17" s="879"/>
      <c r="B17" s="880"/>
      <c r="C17" s="1053"/>
      <c r="D17" s="1054"/>
      <c r="E17" s="1054"/>
      <c r="F17" s="1054"/>
      <c r="G17" s="1054"/>
      <c r="H17" s="1054"/>
      <c r="I17" s="1054"/>
      <c r="J17" s="1054"/>
      <c r="K17" s="1054"/>
      <c r="L17" s="1054"/>
      <c r="M17" s="1054"/>
      <c r="N17" s="1055"/>
    </row>
    <row r="18" spans="1:14" ht="9" customHeight="1">
      <c r="A18" s="879"/>
      <c r="B18" s="880"/>
      <c r="C18" s="1053"/>
      <c r="D18" s="1054"/>
      <c r="E18" s="1054"/>
      <c r="F18" s="1054"/>
      <c r="G18" s="1054"/>
      <c r="H18" s="1054"/>
      <c r="I18" s="1054"/>
      <c r="J18" s="1054"/>
      <c r="K18" s="1054"/>
      <c r="L18" s="1054"/>
      <c r="M18" s="1054"/>
      <c r="N18" s="1055"/>
    </row>
    <row r="19" spans="1:14" ht="6" hidden="1" customHeight="1">
      <c r="A19" s="879"/>
      <c r="B19" s="880"/>
      <c r="C19" s="1053"/>
      <c r="D19" s="1054"/>
      <c r="E19" s="1054"/>
      <c r="F19" s="1054"/>
      <c r="G19" s="1054"/>
      <c r="H19" s="1054"/>
      <c r="I19" s="1054"/>
      <c r="J19" s="1054"/>
      <c r="K19" s="1054"/>
      <c r="L19" s="1054"/>
      <c r="M19" s="1054"/>
      <c r="N19" s="1055"/>
    </row>
    <row r="20" spans="1:14" ht="15" hidden="1" customHeight="1">
      <c r="A20" s="879"/>
      <c r="B20" s="880"/>
      <c r="C20" s="1053"/>
      <c r="D20" s="1054"/>
      <c r="E20" s="1054"/>
      <c r="F20" s="1054"/>
      <c r="G20" s="1054"/>
      <c r="H20" s="1054"/>
      <c r="I20" s="1054"/>
      <c r="J20" s="1054"/>
      <c r="K20" s="1054"/>
      <c r="L20" s="1054"/>
      <c r="M20" s="1054"/>
      <c r="N20" s="1055"/>
    </row>
    <row r="21" spans="1:14" ht="15" hidden="1" customHeight="1">
      <c r="A21" s="879"/>
      <c r="B21" s="880"/>
      <c r="C21" s="1053"/>
      <c r="D21" s="1054"/>
      <c r="E21" s="1054"/>
      <c r="F21" s="1054"/>
      <c r="G21" s="1054"/>
      <c r="H21" s="1054"/>
      <c r="I21" s="1054"/>
      <c r="J21" s="1054"/>
      <c r="K21" s="1054"/>
      <c r="L21" s="1054"/>
      <c r="M21" s="1054"/>
      <c r="N21" s="1055"/>
    </row>
    <row r="22" spans="1:14" ht="15" hidden="1" customHeight="1">
      <c r="A22" s="881"/>
      <c r="B22" s="882"/>
      <c r="C22" s="1056"/>
      <c r="D22" s="1057"/>
      <c r="E22" s="1057"/>
      <c r="F22" s="1057"/>
      <c r="G22" s="1057"/>
      <c r="H22" s="1057"/>
      <c r="I22" s="1057"/>
      <c r="J22" s="1057"/>
      <c r="K22" s="1057"/>
      <c r="L22" s="1057"/>
      <c r="M22" s="1057"/>
      <c r="N22" s="1058"/>
    </row>
    <row r="23" spans="1:14">
      <c r="A23" s="854" t="s">
        <v>0</v>
      </c>
      <c r="B23" s="892"/>
      <c r="C23" s="892"/>
      <c r="D23" s="892"/>
      <c r="E23" s="892"/>
      <c r="F23" s="892"/>
      <c r="G23" s="892"/>
      <c r="H23" s="892"/>
      <c r="I23" s="892"/>
      <c r="J23" s="892"/>
      <c r="K23" s="892"/>
      <c r="L23" s="892"/>
      <c r="M23" s="892"/>
      <c r="N23" s="855"/>
    </row>
    <row r="24" spans="1:14" ht="38.25" customHeight="1">
      <c r="A24" s="55">
        <v>1</v>
      </c>
      <c r="B24" s="873" t="s">
        <v>677</v>
      </c>
      <c r="C24" s="874"/>
      <c r="D24" s="874"/>
      <c r="E24" s="874"/>
      <c r="F24" s="874"/>
      <c r="G24" s="875"/>
      <c r="H24" s="55">
        <v>6</v>
      </c>
      <c r="I24" s="893"/>
      <c r="J24" s="894"/>
      <c r="K24" s="894"/>
      <c r="L24" s="894"/>
      <c r="M24" s="894"/>
      <c r="N24" s="895"/>
    </row>
    <row r="25" spans="1:14" ht="27.6" customHeight="1">
      <c r="A25" s="55">
        <v>2</v>
      </c>
      <c r="B25" s="873" t="s">
        <v>678</v>
      </c>
      <c r="C25" s="874"/>
      <c r="D25" s="874"/>
      <c r="E25" s="874"/>
      <c r="F25" s="874"/>
      <c r="G25" s="875"/>
      <c r="H25" s="55">
        <v>7</v>
      </c>
      <c r="I25" s="873"/>
      <c r="J25" s="874"/>
      <c r="K25" s="874"/>
      <c r="L25" s="874"/>
      <c r="M25" s="874"/>
      <c r="N25" s="875"/>
    </row>
    <row r="26" spans="1:14" ht="26.45" customHeight="1">
      <c r="A26" s="55">
        <v>3</v>
      </c>
      <c r="B26" s="873" t="s">
        <v>679</v>
      </c>
      <c r="C26" s="874"/>
      <c r="D26" s="874"/>
      <c r="E26" s="874"/>
      <c r="F26" s="874"/>
      <c r="G26" s="875"/>
      <c r="H26" s="55">
        <v>8</v>
      </c>
      <c r="I26" s="873"/>
      <c r="J26" s="874"/>
      <c r="K26" s="874"/>
      <c r="L26" s="874"/>
      <c r="M26" s="874"/>
      <c r="N26" s="875"/>
    </row>
    <row r="27" spans="1:14" ht="24.75" customHeight="1">
      <c r="A27" s="55">
        <v>4</v>
      </c>
      <c r="B27" s="873" t="s">
        <v>346</v>
      </c>
      <c r="C27" s="874"/>
      <c r="D27" s="874"/>
      <c r="E27" s="874"/>
      <c r="F27" s="874"/>
      <c r="G27" s="875"/>
      <c r="H27" s="55">
        <v>9</v>
      </c>
      <c r="I27" s="873"/>
      <c r="J27" s="874"/>
      <c r="K27" s="874"/>
      <c r="L27" s="874"/>
      <c r="M27" s="874"/>
      <c r="N27" s="875"/>
    </row>
    <row r="28" spans="1:14" hidden="1">
      <c r="A28" s="55">
        <v>5</v>
      </c>
      <c r="B28" s="873"/>
      <c r="C28" s="874"/>
      <c r="D28" s="874"/>
      <c r="E28" s="874"/>
      <c r="F28" s="874"/>
      <c r="G28" s="875"/>
      <c r="H28" s="55">
        <v>10</v>
      </c>
      <c r="I28" s="876"/>
      <c r="J28" s="876"/>
      <c r="K28" s="876"/>
      <c r="L28" s="876"/>
      <c r="M28" s="876"/>
      <c r="N28" s="876"/>
    </row>
    <row r="29" spans="1:14">
      <c r="A29" s="951" t="s">
        <v>278</v>
      </c>
      <c r="B29" s="952"/>
      <c r="C29" s="952"/>
      <c r="D29" s="952"/>
      <c r="E29" s="952"/>
      <c r="F29" s="952"/>
      <c r="G29" s="952"/>
      <c r="H29" s="952"/>
      <c r="I29" s="952"/>
      <c r="J29" s="952"/>
      <c r="K29" s="952"/>
      <c r="L29" s="952"/>
      <c r="M29" s="952"/>
      <c r="N29" s="953"/>
    </row>
    <row r="30" spans="1:14" ht="26.25" customHeight="1">
      <c r="A30" s="851" t="s">
        <v>279</v>
      </c>
      <c r="B30" s="852"/>
      <c r="C30" s="852"/>
      <c r="D30" s="852"/>
      <c r="E30" s="852"/>
      <c r="F30" s="852"/>
      <c r="G30" s="852"/>
      <c r="H30" s="853"/>
      <c r="I30" s="854" t="s">
        <v>611</v>
      </c>
      <c r="J30" s="855"/>
      <c r="K30" s="856" t="s">
        <v>612</v>
      </c>
      <c r="L30" s="856"/>
      <c r="M30" s="857" t="s">
        <v>282</v>
      </c>
      <c r="N30" s="857"/>
    </row>
    <row r="31" spans="1:14">
      <c r="A31" s="858" t="s">
        <v>676</v>
      </c>
      <c r="B31" s="859"/>
      <c r="C31" s="859"/>
      <c r="D31" s="859"/>
      <c r="E31" s="859"/>
      <c r="F31" s="859"/>
      <c r="G31" s="859"/>
      <c r="H31" s="860"/>
      <c r="I31" s="849">
        <v>0.2</v>
      </c>
      <c r="J31" s="847"/>
      <c r="K31" s="847"/>
      <c r="L31" s="847"/>
      <c r="M31" s="848"/>
      <c r="N31" s="848"/>
    </row>
    <row r="32" spans="1:14">
      <c r="A32" s="851" t="s">
        <v>283</v>
      </c>
      <c r="B32" s="852"/>
      <c r="C32" s="852"/>
      <c r="D32" s="852"/>
      <c r="E32" s="852"/>
      <c r="F32" s="852"/>
      <c r="G32" s="852"/>
      <c r="H32" s="853"/>
      <c r="I32" s="854" t="s">
        <v>611</v>
      </c>
      <c r="J32" s="855"/>
      <c r="K32" s="856" t="s">
        <v>612</v>
      </c>
      <c r="L32" s="856"/>
      <c r="M32" s="854" t="s">
        <v>282</v>
      </c>
      <c r="N32" s="855"/>
    </row>
    <row r="33" spans="1:15">
      <c r="A33" s="858" t="s">
        <v>674</v>
      </c>
      <c r="B33" s="859"/>
      <c r="C33" s="859"/>
      <c r="D33" s="859"/>
      <c r="E33" s="859"/>
      <c r="F33" s="859"/>
      <c r="G33" s="859"/>
      <c r="H33" s="860"/>
      <c r="I33" s="849" t="s">
        <v>675</v>
      </c>
      <c r="J33" s="847"/>
      <c r="K33" s="869"/>
      <c r="L33" s="847"/>
      <c r="M33" s="848"/>
      <c r="N33" s="848"/>
    </row>
    <row r="34" spans="1:15" ht="0.75" hidden="1" customHeight="1">
      <c r="A34" s="858"/>
      <c r="B34" s="859"/>
      <c r="C34" s="859"/>
      <c r="D34" s="859"/>
      <c r="E34" s="859"/>
      <c r="F34" s="859"/>
      <c r="G34" s="859"/>
      <c r="H34" s="860"/>
      <c r="I34" s="869"/>
      <c r="J34" s="847"/>
      <c r="K34" s="869"/>
      <c r="L34" s="847"/>
      <c r="M34" s="848"/>
      <c r="N34" s="848"/>
    </row>
    <row r="35" spans="1:15" hidden="1">
      <c r="A35" s="851" t="s">
        <v>284</v>
      </c>
      <c r="B35" s="852"/>
      <c r="C35" s="852"/>
      <c r="D35" s="852"/>
      <c r="E35" s="852"/>
      <c r="F35" s="852"/>
      <c r="G35" s="852"/>
      <c r="H35" s="853"/>
      <c r="I35" s="854" t="s">
        <v>280</v>
      </c>
      <c r="J35" s="855"/>
      <c r="K35" s="856" t="s">
        <v>281</v>
      </c>
      <c r="L35" s="856"/>
      <c r="M35" s="857" t="s">
        <v>285</v>
      </c>
      <c r="N35" s="843"/>
    </row>
    <row r="36" spans="1:15" hidden="1">
      <c r="A36" s="858" t="s">
        <v>346</v>
      </c>
      <c r="B36" s="859"/>
      <c r="C36" s="859"/>
      <c r="D36" s="859"/>
      <c r="E36" s="859"/>
      <c r="F36" s="859"/>
      <c r="G36" s="859"/>
      <c r="H36" s="860"/>
      <c r="I36" s="862"/>
      <c r="J36" s="862"/>
      <c r="K36" s="847"/>
      <c r="L36" s="847"/>
      <c r="M36" s="848"/>
      <c r="N36" s="848"/>
    </row>
    <row r="37" spans="1:15">
      <c r="A37" s="858"/>
      <c r="B37" s="859"/>
      <c r="C37" s="859"/>
      <c r="D37" s="859"/>
      <c r="E37" s="859"/>
      <c r="F37" s="859"/>
      <c r="G37" s="859"/>
      <c r="H37" s="860"/>
      <c r="I37" s="847"/>
      <c r="J37" s="847"/>
      <c r="K37" s="847"/>
      <c r="L37" s="847"/>
      <c r="M37" s="848"/>
      <c r="N37" s="848"/>
    </row>
    <row r="38" spans="1:15">
      <c r="A38" s="851" t="s">
        <v>286</v>
      </c>
      <c r="B38" s="852"/>
      <c r="C38" s="852"/>
      <c r="D38" s="852"/>
      <c r="E38" s="852"/>
      <c r="F38" s="852"/>
      <c r="G38" s="852"/>
      <c r="H38" s="853"/>
      <c r="I38" s="854" t="s">
        <v>611</v>
      </c>
      <c r="J38" s="855"/>
      <c r="K38" s="856" t="s">
        <v>612</v>
      </c>
      <c r="L38" s="856"/>
      <c r="M38" s="857" t="s">
        <v>285</v>
      </c>
      <c r="N38" s="843"/>
    </row>
    <row r="39" spans="1:15">
      <c r="A39" s="844"/>
      <c r="B39" s="845"/>
      <c r="C39" s="845"/>
      <c r="D39" s="845"/>
      <c r="E39" s="845"/>
      <c r="F39" s="845"/>
      <c r="G39" s="845"/>
      <c r="H39" s="846"/>
      <c r="I39" s="847"/>
      <c r="J39" s="847"/>
      <c r="K39" s="847"/>
      <c r="L39" s="847"/>
      <c r="M39" s="848"/>
      <c r="N39" s="848"/>
    </row>
    <row r="40" spans="1:15" ht="2.4500000000000002" customHeight="1">
      <c r="A40" s="844"/>
      <c r="B40" s="845"/>
      <c r="C40" s="845"/>
      <c r="D40" s="845"/>
      <c r="E40" s="845"/>
      <c r="F40" s="845"/>
      <c r="G40" s="845"/>
      <c r="H40" s="846"/>
      <c r="I40" s="847"/>
      <c r="J40" s="847"/>
      <c r="K40" s="847"/>
      <c r="L40" s="847"/>
      <c r="M40" s="848"/>
      <c r="N40" s="848"/>
    </row>
    <row r="41" spans="1:15" hidden="1">
      <c r="A41" s="51"/>
      <c r="B41" s="51"/>
      <c r="C41" s="51"/>
      <c r="D41" s="51"/>
      <c r="E41" s="51"/>
      <c r="F41" s="51"/>
      <c r="G41" s="51"/>
      <c r="H41" s="51"/>
      <c r="I41" s="51"/>
      <c r="J41" s="51"/>
      <c r="K41" s="51"/>
      <c r="L41" s="51"/>
      <c r="M41" s="51"/>
      <c r="N41" s="51"/>
    </row>
    <row r="42" spans="1:15">
      <c r="A42" s="840" t="s">
        <v>287</v>
      </c>
      <c r="B42" s="841"/>
      <c r="C42" s="841"/>
      <c r="D42" s="841"/>
      <c r="E42" s="841"/>
      <c r="F42" s="841"/>
      <c r="G42" s="841"/>
      <c r="H42" s="841"/>
      <c r="I42" s="841"/>
      <c r="J42" s="841"/>
      <c r="K42" s="841"/>
      <c r="L42" s="841"/>
      <c r="M42" s="841"/>
      <c r="N42" s="842"/>
    </row>
    <row r="43" spans="1:15" ht="42.75">
      <c r="A43" s="843" t="s">
        <v>288</v>
      </c>
      <c r="B43" s="843"/>
      <c r="C43" s="58" t="s">
        <v>289</v>
      </c>
      <c r="D43" s="58" t="s">
        <v>290</v>
      </c>
      <c r="E43" s="58" t="s">
        <v>291</v>
      </c>
      <c r="F43" s="58" t="s">
        <v>292</v>
      </c>
      <c r="G43" s="58" t="s">
        <v>293</v>
      </c>
      <c r="H43" s="58" t="s">
        <v>294</v>
      </c>
      <c r="I43" s="58" t="s">
        <v>295</v>
      </c>
      <c r="J43" s="58" t="s">
        <v>296</v>
      </c>
      <c r="K43" s="58" t="s">
        <v>297</v>
      </c>
      <c r="L43" s="58" t="s">
        <v>298</v>
      </c>
      <c r="M43" s="58" t="s">
        <v>299</v>
      </c>
      <c r="N43" s="58" t="s">
        <v>300</v>
      </c>
    </row>
    <row r="44" spans="1:15">
      <c r="A44" s="836">
        <f>IF(A24&gt;0,A24,"")</f>
        <v>1</v>
      </c>
      <c r="B44" s="837"/>
      <c r="C44" s="59"/>
      <c r="D44" s="59"/>
      <c r="E44" s="59"/>
      <c r="F44" s="60"/>
      <c r="G44" s="60" t="s">
        <v>313</v>
      </c>
      <c r="H44" s="60" t="s">
        <v>313</v>
      </c>
      <c r="I44" s="60" t="s">
        <v>313</v>
      </c>
      <c r="J44" s="103"/>
      <c r="K44" s="60"/>
      <c r="L44" s="60"/>
      <c r="M44" s="64"/>
      <c r="N44" s="64"/>
      <c r="O44" s="74"/>
    </row>
    <row r="45" spans="1:15" ht="15.75" thickBot="1">
      <c r="A45" s="838"/>
      <c r="B45" s="839"/>
      <c r="C45" s="61"/>
      <c r="D45" s="61"/>
      <c r="E45" s="61"/>
      <c r="F45" s="62"/>
      <c r="G45" s="62"/>
      <c r="H45" s="62"/>
      <c r="I45" s="62"/>
      <c r="J45" s="137"/>
      <c r="K45" s="63"/>
      <c r="L45" s="62"/>
      <c r="M45" s="62"/>
      <c r="N45" s="62"/>
      <c r="O45" s="74"/>
    </row>
    <row r="46" spans="1:15" ht="15.75" thickBot="1">
      <c r="A46" s="836">
        <f>IF(A25&gt;0,A25,"")</f>
        <v>2</v>
      </c>
      <c r="B46" s="837"/>
      <c r="C46" s="61"/>
      <c r="D46" s="61"/>
      <c r="E46" s="61"/>
      <c r="F46" s="62"/>
      <c r="G46" s="62"/>
      <c r="H46" s="62"/>
      <c r="I46" s="62"/>
      <c r="J46" s="60" t="s">
        <v>313</v>
      </c>
      <c r="K46" s="64" t="s">
        <v>313</v>
      </c>
      <c r="L46" s="62"/>
      <c r="M46" s="62"/>
      <c r="N46" s="62"/>
      <c r="O46" s="74"/>
    </row>
    <row r="47" spans="1:15" ht="15.75" thickBot="1">
      <c r="A47" s="838"/>
      <c r="B47" s="839"/>
      <c r="C47" s="61"/>
      <c r="D47" s="61"/>
      <c r="E47" s="61"/>
      <c r="F47" s="62"/>
      <c r="G47" s="62"/>
      <c r="H47" s="62"/>
      <c r="I47" s="62"/>
      <c r="J47" s="62"/>
      <c r="K47" s="63"/>
      <c r="L47" s="62"/>
      <c r="M47" s="62"/>
      <c r="N47" s="62"/>
      <c r="O47" s="74"/>
    </row>
    <row r="48" spans="1:15">
      <c r="A48" s="836">
        <v>3</v>
      </c>
      <c r="B48" s="837"/>
      <c r="C48" s="59"/>
      <c r="D48" s="59"/>
      <c r="E48" s="59"/>
      <c r="F48" s="60"/>
      <c r="G48" s="60"/>
      <c r="H48" s="60"/>
      <c r="I48" s="60"/>
      <c r="J48" s="60"/>
      <c r="K48" s="60"/>
      <c r="L48" s="60"/>
      <c r="M48" s="60" t="s">
        <v>313</v>
      </c>
      <c r="N48" s="64" t="s">
        <v>313</v>
      </c>
      <c r="O48" s="74"/>
    </row>
    <row r="49" spans="1:14" ht="15.75" thickBot="1">
      <c r="A49" s="838"/>
      <c r="B49" s="839"/>
      <c r="C49" s="61"/>
      <c r="D49" s="61"/>
      <c r="E49" s="61"/>
      <c r="F49" s="62"/>
      <c r="G49" s="62"/>
      <c r="H49" s="62"/>
      <c r="I49" s="62"/>
      <c r="J49" s="62"/>
      <c r="K49" s="62"/>
      <c r="L49" s="61"/>
      <c r="M49" s="61"/>
      <c r="N49" s="61"/>
    </row>
    <row r="50" spans="1:14">
      <c r="A50" s="83"/>
      <c r="B50" s="83"/>
      <c r="C50" s="83"/>
      <c r="D50" s="83"/>
      <c r="E50" s="83"/>
      <c r="F50" s="83"/>
      <c r="G50" s="83"/>
      <c r="H50" s="83"/>
      <c r="I50" s="83"/>
      <c r="J50" s="83"/>
      <c r="K50" s="83"/>
      <c r="L50" s="83"/>
      <c r="M50" s="83"/>
      <c r="N50" s="83"/>
    </row>
    <row r="51" spans="1:14">
      <c r="A51" s="810" t="s">
        <v>301</v>
      </c>
      <c r="B51" s="811"/>
      <c r="C51" s="811"/>
      <c r="D51" s="811"/>
      <c r="E51" s="811"/>
      <c r="F51" s="811"/>
      <c r="G51" s="811"/>
      <c r="H51" s="811"/>
      <c r="I51" s="811"/>
      <c r="J51" s="811"/>
      <c r="K51" s="811"/>
      <c r="L51" s="811"/>
      <c r="M51" s="811"/>
      <c r="N51" s="812"/>
    </row>
    <row r="52" spans="1:14">
      <c r="A52" s="84" t="s">
        <v>302</v>
      </c>
      <c r="B52" s="831" t="s">
        <v>303</v>
      </c>
      <c r="C52" s="832"/>
      <c r="D52" s="832"/>
      <c r="E52" s="832"/>
      <c r="F52" s="833"/>
      <c r="G52" s="834" t="s">
        <v>304</v>
      </c>
      <c r="H52" s="834"/>
      <c r="I52" s="834" t="s">
        <v>305</v>
      </c>
      <c r="J52" s="834"/>
      <c r="K52" s="834" t="s">
        <v>306</v>
      </c>
      <c r="L52" s="834"/>
      <c r="M52" s="835" t="s">
        <v>307</v>
      </c>
      <c r="N52" s="835"/>
    </row>
    <row r="53" spans="1:14">
      <c r="A53" s="85" t="s">
        <v>344</v>
      </c>
      <c r="B53" s="816" t="s">
        <v>345</v>
      </c>
      <c r="C53" s="827"/>
      <c r="D53" s="827"/>
      <c r="E53" s="827"/>
      <c r="F53" s="828"/>
      <c r="G53" s="819">
        <v>27.4</v>
      </c>
      <c r="H53" s="820"/>
      <c r="I53" s="1049">
        <v>5</v>
      </c>
      <c r="J53" s="829"/>
      <c r="K53" s="829"/>
      <c r="L53" s="829"/>
      <c r="M53" s="946">
        <f>+G53*I53</f>
        <v>137</v>
      </c>
      <c r="N53" s="946"/>
    </row>
    <row r="54" spans="1:14">
      <c r="A54" s="85" t="s">
        <v>417</v>
      </c>
      <c r="B54" s="816" t="s">
        <v>354</v>
      </c>
      <c r="C54" s="827"/>
      <c r="D54" s="827"/>
      <c r="E54" s="827"/>
      <c r="F54" s="828"/>
      <c r="G54" s="819">
        <v>16.02</v>
      </c>
      <c r="H54" s="820"/>
      <c r="I54" s="1049">
        <v>30</v>
      </c>
      <c r="J54" s="829"/>
      <c r="K54" s="829"/>
      <c r="L54" s="829"/>
      <c r="M54" s="946">
        <f>+G54*I54</f>
        <v>480.59999999999997</v>
      </c>
      <c r="N54" s="946"/>
    </row>
    <row r="55" spans="1:14" ht="12.75" customHeight="1">
      <c r="A55" s="85" t="s">
        <v>422</v>
      </c>
      <c r="B55" s="816" t="s">
        <v>467</v>
      </c>
      <c r="C55" s="827"/>
      <c r="D55" s="827"/>
      <c r="E55" s="827"/>
      <c r="F55" s="828"/>
      <c r="G55" s="819">
        <v>14.94</v>
      </c>
      <c r="H55" s="820"/>
      <c r="I55" s="829">
        <v>30</v>
      </c>
      <c r="J55" s="829"/>
      <c r="K55" s="829"/>
      <c r="L55" s="829"/>
      <c r="M55" s="946">
        <f>+G55*I55</f>
        <v>448.2</v>
      </c>
      <c r="N55" s="946"/>
    </row>
    <row r="56" spans="1:14" hidden="1">
      <c r="A56" s="91"/>
      <c r="B56" s="973"/>
      <c r="C56" s="827"/>
      <c r="D56" s="827"/>
      <c r="E56" s="827"/>
      <c r="F56" s="828"/>
      <c r="G56" s="819"/>
      <c r="H56" s="820"/>
      <c r="I56" s="829"/>
      <c r="J56" s="829"/>
      <c r="K56" s="829"/>
      <c r="L56" s="829"/>
      <c r="M56" s="946"/>
      <c r="N56" s="946"/>
    </row>
    <row r="57" spans="1:14" hidden="1">
      <c r="A57" s="91"/>
      <c r="B57" s="973"/>
      <c r="C57" s="827"/>
      <c r="D57" s="827"/>
      <c r="E57" s="827"/>
      <c r="F57" s="828"/>
      <c r="G57" s="819"/>
      <c r="H57" s="820"/>
      <c r="I57" s="829"/>
      <c r="J57" s="829"/>
      <c r="K57" s="829"/>
      <c r="L57" s="829"/>
      <c r="M57" s="946"/>
      <c r="N57" s="946"/>
    </row>
    <row r="58" spans="1:14" hidden="1">
      <c r="A58" s="91"/>
      <c r="B58" s="973"/>
      <c r="C58" s="827"/>
      <c r="D58" s="827"/>
      <c r="E58" s="827"/>
      <c r="F58" s="828"/>
      <c r="G58" s="819"/>
      <c r="H58" s="820"/>
      <c r="I58" s="829"/>
      <c r="J58" s="829"/>
      <c r="K58" s="829"/>
      <c r="L58" s="829"/>
      <c r="M58" s="946"/>
      <c r="N58" s="946"/>
    </row>
    <row r="59" spans="1:14">
      <c r="A59" s="86">
        <f>COUNTA(B53:F58)</f>
        <v>3</v>
      </c>
      <c r="B59" s="808" t="s">
        <v>308</v>
      </c>
      <c r="C59" s="808"/>
      <c r="D59" s="808"/>
      <c r="E59" s="808"/>
      <c r="F59" s="808"/>
      <c r="G59" s="808"/>
      <c r="H59" s="808"/>
      <c r="I59" s="808"/>
      <c r="J59" s="808"/>
      <c r="K59" s="808"/>
      <c r="L59" s="809"/>
      <c r="M59" s="948">
        <f>SUM(M53:M58)</f>
        <v>1065.8</v>
      </c>
      <c r="N59" s="948"/>
    </row>
    <row r="60" spans="1:14">
      <c r="A60" s="83"/>
      <c r="B60" s="83"/>
      <c r="C60" s="83"/>
      <c r="D60" s="83"/>
      <c r="E60" s="83"/>
      <c r="F60" s="83"/>
      <c r="G60" s="83"/>
      <c r="H60" s="83"/>
      <c r="I60" s="83"/>
      <c r="J60" s="83"/>
      <c r="K60" s="83"/>
      <c r="L60" s="83"/>
      <c r="M60" s="83"/>
      <c r="N60" s="83"/>
    </row>
    <row r="61" spans="1:14">
      <c r="A61" s="810" t="s">
        <v>309</v>
      </c>
      <c r="B61" s="811"/>
      <c r="C61" s="811"/>
      <c r="D61" s="811"/>
      <c r="E61" s="811"/>
      <c r="F61" s="811"/>
      <c r="G61" s="811"/>
      <c r="H61" s="811"/>
      <c r="I61" s="811"/>
      <c r="J61" s="811"/>
      <c r="K61" s="811"/>
      <c r="L61" s="811"/>
      <c r="M61" s="811"/>
      <c r="N61" s="812"/>
    </row>
    <row r="62" spans="1:14">
      <c r="A62" s="813" t="s">
        <v>310</v>
      </c>
      <c r="B62" s="814"/>
      <c r="C62" s="814"/>
      <c r="D62" s="815"/>
      <c r="E62" s="813" t="s">
        <v>108</v>
      </c>
      <c r="F62" s="814"/>
      <c r="G62" s="814"/>
      <c r="H62" s="814"/>
      <c r="I62" s="814"/>
      <c r="J62" s="814"/>
      <c r="K62" s="814"/>
      <c r="L62" s="814"/>
      <c r="M62" s="794" t="s">
        <v>311</v>
      </c>
      <c r="N62" s="796"/>
    </row>
    <row r="63" spans="1:14">
      <c r="A63" s="794" t="s">
        <v>312</v>
      </c>
      <c r="B63" s="795"/>
      <c r="C63" s="795"/>
      <c r="D63" s="795"/>
      <c r="E63" s="795"/>
      <c r="F63" s="795"/>
      <c r="G63" s="795"/>
      <c r="H63" s="795"/>
      <c r="I63" s="795"/>
      <c r="J63" s="795"/>
      <c r="K63" s="795"/>
      <c r="L63" s="796"/>
      <c r="M63" s="797"/>
      <c r="N63" s="797"/>
    </row>
    <row r="64" spans="1:14">
      <c r="A64" s="51"/>
      <c r="B64" s="51"/>
      <c r="C64" s="51"/>
      <c r="D64" s="51"/>
      <c r="E64" s="51"/>
      <c r="F64" s="51"/>
      <c r="G64" s="51"/>
      <c r="H64" s="51"/>
      <c r="I64" s="51"/>
      <c r="J64" s="51"/>
      <c r="K64" s="51"/>
      <c r="L64" s="51"/>
      <c r="M64" s="51"/>
      <c r="N64" s="51"/>
    </row>
    <row r="65" spans="1:14">
      <c r="A65" s="51"/>
      <c r="B65" s="51"/>
      <c r="C65" s="51"/>
      <c r="D65" s="51"/>
      <c r="E65" s="51"/>
      <c r="F65" s="51"/>
      <c r="G65" s="51"/>
      <c r="H65" s="51"/>
      <c r="I65" s="51"/>
      <c r="J65" s="51"/>
      <c r="K65" s="51"/>
      <c r="L65" s="51"/>
      <c r="M65" s="51"/>
      <c r="N65" s="51"/>
    </row>
    <row r="66" spans="1:14">
      <c r="A66" s="51"/>
      <c r="B66" s="51"/>
      <c r="C66" s="51"/>
      <c r="D66" s="51"/>
      <c r="E66" s="51"/>
      <c r="F66" s="51"/>
      <c r="G66" s="51"/>
      <c r="H66" s="51"/>
      <c r="I66" s="51"/>
      <c r="J66" s="51"/>
      <c r="K66" s="51"/>
      <c r="L66" s="51"/>
      <c r="M66" s="51"/>
      <c r="N66" s="51"/>
    </row>
  </sheetData>
  <mergeCells count="127">
    <mergeCell ref="A1:N1"/>
    <mergeCell ref="A3:D3"/>
    <mergeCell ref="E3:H3"/>
    <mergeCell ref="I3:N3"/>
    <mergeCell ref="A4:D5"/>
    <mergeCell ref="E4:H5"/>
    <mergeCell ref="I4:N5"/>
    <mergeCell ref="A8:D8"/>
    <mergeCell ref="E8:H8"/>
    <mergeCell ref="I8:J8"/>
    <mergeCell ref="K8:L8"/>
    <mergeCell ref="M8:N8"/>
    <mergeCell ref="A9:B9"/>
    <mergeCell ref="C9:N9"/>
    <mergeCell ref="A6:D7"/>
    <mergeCell ref="E6:H7"/>
    <mergeCell ref="I6:N6"/>
    <mergeCell ref="I7:J7"/>
    <mergeCell ref="K7:L7"/>
    <mergeCell ref="M7:N7"/>
    <mergeCell ref="B25:G25"/>
    <mergeCell ref="I25:N25"/>
    <mergeCell ref="B26:G26"/>
    <mergeCell ref="I26:N26"/>
    <mergeCell ref="B27:G27"/>
    <mergeCell ref="I27:N27"/>
    <mergeCell ref="A10:B22"/>
    <mergeCell ref="C10:N22"/>
    <mergeCell ref="A23:N23"/>
    <mergeCell ref="B24:G24"/>
    <mergeCell ref="I24:N24"/>
    <mergeCell ref="A32:H32"/>
    <mergeCell ref="I32:J32"/>
    <mergeCell ref="K32:L32"/>
    <mergeCell ref="M32:N32"/>
    <mergeCell ref="A31:H31"/>
    <mergeCell ref="I31:J31"/>
    <mergeCell ref="K31:L31"/>
    <mergeCell ref="M31:N31"/>
    <mergeCell ref="B28:G28"/>
    <mergeCell ref="I28:N28"/>
    <mergeCell ref="A29:N29"/>
    <mergeCell ref="A30:H30"/>
    <mergeCell ref="I30:J30"/>
    <mergeCell ref="K30:L30"/>
    <mergeCell ref="M30:N30"/>
    <mergeCell ref="A35:H35"/>
    <mergeCell ref="I35:J35"/>
    <mergeCell ref="K35:L35"/>
    <mergeCell ref="M35:N35"/>
    <mergeCell ref="A36:H36"/>
    <mergeCell ref="I36:J36"/>
    <mergeCell ref="K36:L36"/>
    <mergeCell ref="M36:N36"/>
    <mergeCell ref="A33:H33"/>
    <mergeCell ref="I33:J33"/>
    <mergeCell ref="K33:L33"/>
    <mergeCell ref="M33:N33"/>
    <mergeCell ref="A34:H34"/>
    <mergeCell ref="I34:J34"/>
    <mergeCell ref="K34:L34"/>
    <mergeCell ref="M34:N34"/>
    <mergeCell ref="A39:H39"/>
    <mergeCell ref="I39:J39"/>
    <mergeCell ref="K39:L39"/>
    <mergeCell ref="M39:N39"/>
    <mergeCell ref="A40:H40"/>
    <mergeCell ref="I40:J40"/>
    <mergeCell ref="K40:L40"/>
    <mergeCell ref="M40:N40"/>
    <mergeCell ref="A37:H37"/>
    <mergeCell ref="I37:J37"/>
    <mergeCell ref="K37:L37"/>
    <mergeCell ref="M37:N37"/>
    <mergeCell ref="A38:H38"/>
    <mergeCell ref="I38:J38"/>
    <mergeCell ref="K38:L38"/>
    <mergeCell ref="M38:N38"/>
    <mergeCell ref="A51:N51"/>
    <mergeCell ref="B52:F52"/>
    <mergeCell ref="G52:H52"/>
    <mergeCell ref="I52:J52"/>
    <mergeCell ref="K52:L52"/>
    <mergeCell ref="M52:N52"/>
    <mergeCell ref="A42:N42"/>
    <mergeCell ref="A43:B43"/>
    <mergeCell ref="A44:B45"/>
    <mergeCell ref="A46:B47"/>
    <mergeCell ref="A48:B49"/>
    <mergeCell ref="B55:F55"/>
    <mergeCell ref="G55:H55"/>
    <mergeCell ref="I55:J55"/>
    <mergeCell ref="K55:L55"/>
    <mergeCell ref="M55:N55"/>
    <mergeCell ref="B53:F53"/>
    <mergeCell ref="G53:H53"/>
    <mergeCell ref="I53:J53"/>
    <mergeCell ref="K53:L53"/>
    <mergeCell ref="M53:N53"/>
    <mergeCell ref="B54:F54"/>
    <mergeCell ref="G54:H54"/>
    <mergeCell ref="I54:J54"/>
    <mergeCell ref="K54:L54"/>
    <mergeCell ref="M54:N54"/>
    <mergeCell ref="B56:F56"/>
    <mergeCell ref="G56:H56"/>
    <mergeCell ref="I56:J56"/>
    <mergeCell ref="K56:L56"/>
    <mergeCell ref="M56:N56"/>
    <mergeCell ref="B57:F57"/>
    <mergeCell ref="G57:H57"/>
    <mergeCell ref="I57:J57"/>
    <mergeCell ref="K57:L57"/>
    <mergeCell ref="M57:N57"/>
    <mergeCell ref="A61:N61"/>
    <mergeCell ref="A62:D62"/>
    <mergeCell ref="E62:L62"/>
    <mergeCell ref="M62:N62"/>
    <mergeCell ref="A63:L63"/>
    <mergeCell ref="M63:N63"/>
    <mergeCell ref="B58:F58"/>
    <mergeCell ref="G58:H58"/>
    <mergeCell ref="I58:J58"/>
    <mergeCell ref="K58:L58"/>
    <mergeCell ref="M58:N58"/>
    <mergeCell ref="B59:L59"/>
    <mergeCell ref="M59:N59"/>
  </mergeCells>
  <conditionalFormatting sqref="C48:N48 C44:N44 C46:N46">
    <cfRule type="cellIs" dxfId="35" priority="2" stopIfTrue="1" operator="equal">
      <formula>"x"</formula>
    </cfRule>
  </conditionalFormatting>
  <conditionalFormatting sqref="C49:N49 C45:N47 K44:N44">
    <cfRule type="cellIs" dxfId="34"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4:N49"/>
  </dataValidations>
  <pageMargins left="0.7" right="0.7" top="0.75" bottom="0.75" header="0.3" footer="0.3"/>
  <pageSetup paperSize="9" scale="81" fitToWidth="0" orientation="portrait" r:id="rId1"/>
</worksheet>
</file>

<file path=xl/worksheets/sheet17.xml><?xml version="1.0" encoding="utf-8"?>
<worksheet xmlns="http://schemas.openxmlformats.org/spreadsheetml/2006/main" xmlns:r="http://schemas.openxmlformats.org/officeDocument/2006/relationships">
  <sheetPr>
    <tabColor rgb="FFFFC000"/>
    <pageSetUpPr fitToPage="1"/>
  </sheetPr>
  <dimension ref="A1:R62"/>
  <sheetViews>
    <sheetView topLeftCell="A22" workbookViewId="0">
      <selection activeCell="T42" sqref="T42"/>
    </sheetView>
  </sheetViews>
  <sheetFormatPr defaultColWidth="8.85546875" defaultRowHeight="15"/>
  <cols>
    <col min="1" max="1" width="8.85546875" style="110"/>
    <col min="2" max="2" width="8" style="110" customWidth="1"/>
    <col min="3" max="3" width="8.7109375" style="110" customWidth="1"/>
    <col min="4" max="4" width="6.42578125" style="110" customWidth="1"/>
    <col min="5" max="7" width="8.85546875" style="110"/>
    <col min="8" max="9" width="6.5703125" style="110" customWidth="1"/>
    <col min="10" max="10" width="10" style="110" customWidth="1"/>
    <col min="11" max="11" width="8.140625" style="110" customWidth="1"/>
    <col min="12" max="12" width="7.140625" style="110" customWidth="1"/>
    <col min="13" max="13" width="9.140625" style="110" customWidth="1"/>
    <col min="14" max="14" width="7" style="110" customWidth="1"/>
    <col min="15" max="16384" width="8.85546875" style="110"/>
  </cols>
  <sheetData>
    <row r="1" spans="1:14" ht="18.75" thickBot="1">
      <c r="A1" s="915" t="s">
        <v>468</v>
      </c>
      <c r="B1" s="915"/>
      <c r="C1" s="915"/>
      <c r="D1" s="915"/>
      <c r="E1" s="915"/>
      <c r="F1" s="915"/>
      <c r="G1" s="915"/>
      <c r="H1" s="915"/>
      <c r="I1" s="915"/>
      <c r="J1" s="915"/>
      <c r="K1" s="915"/>
      <c r="L1" s="915"/>
      <c r="M1" s="915"/>
      <c r="N1" s="915"/>
    </row>
    <row r="2" spans="1:14">
      <c r="A2" s="52"/>
      <c r="B2" s="52"/>
      <c r="C2" s="52"/>
      <c r="D2" s="52"/>
      <c r="E2" s="52"/>
      <c r="F2" s="52"/>
      <c r="G2" s="52"/>
      <c r="H2" s="52"/>
      <c r="I2" s="52"/>
      <c r="J2" s="52"/>
      <c r="K2" s="52"/>
      <c r="L2" s="52"/>
      <c r="M2" s="52"/>
      <c r="N2" s="52"/>
    </row>
    <row r="3" spans="1:14" ht="56.25" customHeight="1">
      <c r="A3" s="1067" t="s">
        <v>471</v>
      </c>
      <c r="B3" s="1068"/>
      <c r="C3" s="1068"/>
      <c r="D3" s="1069"/>
      <c r="E3" s="919" t="s">
        <v>565</v>
      </c>
      <c r="F3" s="920"/>
      <c r="G3" s="920"/>
      <c r="H3" s="921"/>
      <c r="I3" s="960" t="s">
        <v>357</v>
      </c>
      <c r="J3" s="961"/>
      <c r="K3" s="961"/>
      <c r="L3" s="961"/>
      <c r="M3" s="961"/>
      <c r="N3" s="962"/>
    </row>
    <row r="4" spans="1:14" ht="15" customHeight="1">
      <c r="A4" s="1070" t="s">
        <v>353</v>
      </c>
      <c r="B4" s="1071"/>
      <c r="C4" s="1071"/>
      <c r="D4" s="1072"/>
      <c r="E4" s="929" t="s">
        <v>566</v>
      </c>
      <c r="F4" s="929"/>
      <c r="G4" s="929"/>
      <c r="H4" s="929"/>
      <c r="I4" s="931" t="s">
        <v>358</v>
      </c>
      <c r="J4" s="932"/>
      <c r="K4" s="932"/>
      <c r="L4" s="933"/>
      <c r="M4" s="933"/>
      <c r="N4" s="934"/>
    </row>
    <row r="5" spans="1:14">
      <c r="A5" s="1073"/>
      <c r="B5" s="1074"/>
      <c r="C5" s="1074"/>
      <c r="D5" s="1075"/>
      <c r="E5" s="929"/>
      <c r="F5" s="929"/>
      <c r="G5" s="929"/>
      <c r="H5" s="929"/>
      <c r="I5" s="935"/>
      <c r="J5" s="936"/>
      <c r="K5" s="936"/>
      <c r="L5" s="936"/>
      <c r="M5" s="936"/>
      <c r="N5" s="937"/>
    </row>
    <row r="6" spans="1:14" ht="15" customHeight="1">
      <c r="A6" s="1061" t="s">
        <v>272</v>
      </c>
      <c r="B6" s="1062"/>
      <c r="C6" s="1062"/>
      <c r="D6" s="1063"/>
      <c r="E6" s="907" t="s">
        <v>341</v>
      </c>
      <c r="F6" s="907"/>
      <c r="G6" s="907"/>
      <c r="H6" s="908"/>
      <c r="I6" s="911" t="s">
        <v>273</v>
      </c>
      <c r="J6" s="911"/>
      <c r="K6" s="911"/>
      <c r="L6" s="911"/>
      <c r="M6" s="911"/>
      <c r="N6" s="911"/>
    </row>
    <row r="7" spans="1:14">
      <c r="A7" s="1064"/>
      <c r="B7" s="1065"/>
      <c r="C7" s="1065"/>
      <c r="D7" s="1066"/>
      <c r="E7" s="909"/>
      <c r="F7" s="909"/>
      <c r="G7" s="909"/>
      <c r="H7" s="910"/>
      <c r="I7" s="912">
        <v>2019</v>
      </c>
      <c r="J7" s="913"/>
      <c r="K7" s="914">
        <v>2020</v>
      </c>
      <c r="L7" s="914"/>
      <c r="M7" s="914">
        <v>2021</v>
      </c>
      <c r="N7" s="914"/>
    </row>
    <row r="8" spans="1:14" ht="25.5" customHeight="1">
      <c r="A8" s="1022" t="s">
        <v>274</v>
      </c>
      <c r="B8" s="1023"/>
      <c r="C8" s="1023"/>
      <c r="D8" s="1024"/>
      <c r="E8" s="920"/>
      <c r="F8" s="920"/>
      <c r="G8" s="920"/>
      <c r="H8" s="921"/>
      <c r="I8" s="943" t="s">
        <v>313</v>
      </c>
      <c r="J8" s="944"/>
      <c r="K8" s="945"/>
      <c r="L8" s="945"/>
      <c r="M8" s="945"/>
      <c r="N8" s="945"/>
    </row>
    <row r="9" spans="1:14" ht="39.75" customHeight="1">
      <c r="A9" s="1085" t="s">
        <v>276</v>
      </c>
      <c r="B9" s="1086"/>
      <c r="C9" s="1087" t="s">
        <v>595</v>
      </c>
      <c r="D9" s="1088"/>
      <c r="E9" s="1088"/>
      <c r="F9" s="1088"/>
      <c r="G9" s="1088"/>
      <c r="H9" s="1088"/>
      <c r="I9" s="1088"/>
      <c r="J9" s="1088"/>
      <c r="K9" s="1088"/>
      <c r="L9" s="1088"/>
      <c r="M9" s="1088"/>
      <c r="N9" s="1089"/>
    </row>
    <row r="10" spans="1:14" ht="15" customHeight="1">
      <c r="A10" s="877" t="s">
        <v>277</v>
      </c>
      <c r="B10" s="878"/>
      <c r="C10" s="1076" t="s">
        <v>723</v>
      </c>
      <c r="D10" s="1077"/>
      <c r="E10" s="1077"/>
      <c r="F10" s="1077"/>
      <c r="G10" s="1077"/>
      <c r="H10" s="1077"/>
      <c r="I10" s="1077"/>
      <c r="J10" s="1077"/>
      <c r="K10" s="1077"/>
      <c r="L10" s="1077"/>
      <c r="M10" s="1077"/>
      <c r="N10" s="1078"/>
    </row>
    <row r="11" spans="1:14">
      <c r="A11" s="879"/>
      <c r="B11" s="880"/>
      <c r="C11" s="1079"/>
      <c r="D11" s="1080"/>
      <c r="E11" s="1080"/>
      <c r="F11" s="1080"/>
      <c r="G11" s="1080"/>
      <c r="H11" s="1080"/>
      <c r="I11" s="1080"/>
      <c r="J11" s="1080"/>
      <c r="K11" s="1080"/>
      <c r="L11" s="1080"/>
      <c r="M11" s="1080"/>
      <c r="N11" s="1081"/>
    </row>
    <row r="12" spans="1:14">
      <c r="A12" s="879"/>
      <c r="B12" s="880"/>
      <c r="C12" s="1079"/>
      <c r="D12" s="1080"/>
      <c r="E12" s="1080"/>
      <c r="F12" s="1080"/>
      <c r="G12" s="1080"/>
      <c r="H12" s="1080"/>
      <c r="I12" s="1080"/>
      <c r="J12" s="1080"/>
      <c r="K12" s="1080"/>
      <c r="L12" s="1080"/>
      <c r="M12" s="1080"/>
      <c r="N12" s="1081"/>
    </row>
    <row r="13" spans="1:14">
      <c r="A13" s="879"/>
      <c r="B13" s="880"/>
      <c r="C13" s="1079"/>
      <c r="D13" s="1080"/>
      <c r="E13" s="1080"/>
      <c r="F13" s="1080"/>
      <c r="G13" s="1080"/>
      <c r="H13" s="1080"/>
      <c r="I13" s="1080"/>
      <c r="J13" s="1080"/>
      <c r="K13" s="1080"/>
      <c r="L13" s="1080"/>
      <c r="M13" s="1080"/>
      <c r="N13" s="1081"/>
    </row>
    <row r="14" spans="1:14">
      <c r="A14" s="879"/>
      <c r="B14" s="880"/>
      <c r="C14" s="1079"/>
      <c r="D14" s="1080"/>
      <c r="E14" s="1080"/>
      <c r="F14" s="1080"/>
      <c r="G14" s="1080"/>
      <c r="H14" s="1080"/>
      <c r="I14" s="1080"/>
      <c r="J14" s="1080"/>
      <c r="K14" s="1080"/>
      <c r="L14" s="1080"/>
      <c r="M14" s="1080"/>
      <c r="N14" s="1081"/>
    </row>
    <row r="15" spans="1:14">
      <c r="A15" s="879"/>
      <c r="B15" s="880"/>
      <c r="C15" s="1079"/>
      <c r="D15" s="1080"/>
      <c r="E15" s="1080"/>
      <c r="F15" s="1080"/>
      <c r="G15" s="1080"/>
      <c r="H15" s="1080"/>
      <c r="I15" s="1080"/>
      <c r="J15" s="1080"/>
      <c r="K15" s="1080"/>
      <c r="L15" s="1080"/>
      <c r="M15" s="1080"/>
      <c r="N15" s="1081"/>
    </row>
    <row r="16" spans="1:14" ht="9.75" customHeight="1">
      <c r="A16" s="879"/>
      <c r="B16" s="880"/>
      <c r="C16" s="1079"/>
      <c r="D16" s="1080"/>
      <c r="E16" s="1080"/>
      <c r="F16" s="1080"/>
      <c r="G16" s="1080"/>
      <c r="H16" s="1080"/>
      <c r="I16" s="1080"/>
      <c r="J16" s="1080"/>
      <c r="K16" s="1080"/>
      <c r="L16" s="1080"/>
      <c r="M16" s="1080"/>
      <c r="N16" s="1081"/>
    </row>
    <row r="17" spans="1:18" ht="15" hidden="1" customHeight="1">
      <c r="A17" s="881"/>
      <c r="B17" s="882"/>
      <c r="C17" s="1082"/>
      <c r="D17" s="1083"/>
      <c r="E17" s="1083"/>
      <c r="F17" s="1083"/>
      <c r="G17" s="1083"/>
      <c r="H17" s="1083"/>
      <c r="I17" s="1083"/>
      <c r="J17" s="1083"/>
      <c r="K17" s="1083"/>
      <c r="L17" s="1083"/>
      <c r="M17" s="1083"/>
      <c r="N17" s="1084"/>
    </row>
    <row r="18" spans="1:18">
      <c r="A18" s="854"/>
      <c r="B18" s="892"/>
      <c r="C18" s="892"/>
      <c r="D18" s="892"/>
      <c r="E18" s="892"/>
      <c r="F18" s="892"/>
      <c r="G18" s="892"/>
      <c r="H18" s="892"/>
      <c r="I18" s="892"/>
      <c r="J18" s="892"/>
      <c r="K18" s="892"/>
      <c r="L18" s="892"/>
      <c r="M18" s="892"/>
      <c r="N18" s="855"/>
    </row>
    <row r="19" spans="1:18" ht="45.6" customHeight="1">
      <c r="A19" s="55">
        <v>1</v>
      </c>
      <c r="B19" s="873" t="s">
        <v>568</v>
      </c>
      <c r="C19" s="874"/>
      <c r="D19" s="874"/>
      <c r="E19" s="874"/>
      <c r="F19" s="874"/>
      <c r="G19" s="875"/>
      <c r="H19" s="55">
        <v>6</v>
      </c>
      <c r="I19" s="893"/>
      <c r="J19" s="894"/>
      <c r="K19" s="894"/>
      <c r="L19" s="894"/>
      <c r="M19" s="894"/>
      <c r="N19" s="895"/>
    </row>
    <row r="20" spans="1:18" ht="27.6" customHeight="1">
      <c r="A20" s="55">
        <v>2</v>
      </c>
      <c r="B20" s="873" t="s">
        <v>569</v>
      </c>
      <c r="C20" s="874"/>
      <c r="D20" s="874"/>
      <c r="E20" s="874"/>
      <c r="F20" s="874"/>
      <c r="G20" s="875"/>
      <c r="H20" s="55">
        <v>7</v>
      </c>
      <c r="I20" s="873"/>
      <c r="J20" s="874"/>
      <c r="K20" s="874"/>
      <c r="L20" s="874"/>
      <c r="M20" s="874"/>
      <c r="N20" s="875"/>
    </row>
    <row r="21" spans="1:18" ht="35.450000000000003" customHeight="1">
      <c r="A21" s="55">
        <v>3</v>
      </c>
      <c r="B21" s="873" t="s">
        <v>539</v>
      </c>
      <c r="C21" s="874"/>
      <c r="D21" s="874"/>
      <c r="E21" s="874"/>
      <c r="F21" s="874"/>
      <c r="G21" s="875"/>
      <c r="H21" s="55">
        <v>8</v>
      </c>
      <c r="I21" s="873"/>
      <c r="J21" s="874"/>
      <c r="K21" s="874"/>
      <c r="L21" s="874"/>
      <c r="M21" s="874"/>
      <c r="N21" s="875"/>
    </row>
    <row r="22" spans="1:18" ht="36" customHeight="1">
      <c r="A22" s="55">
        <v>4</v>
      </c>
      <c r="B22" s="873"/>
      <c r="C22" s="874"/>
      <c r="D22" s="874"/>
      <c r="E22" s="874"/>
      <c r="F22" s="874"/>
      <c r="G22" s="875"/>
      <c r="H22" s="55">
        <v>9</v>
      </c>
      <c r="I22" s="873"/>
      <c r="J22" s="874"/>
      <c r="K22" s="874"/>
      <c r="L22" s="874"/>
      <c r="M22" s="874"/>
      <c r="N22" s="875"/>
    </row>
    <row r="23" spans="1:18" ht="15" hidden="1" customHeight="1">
      <c r="A23" s="55">
        <v>5</v>
      </c>
      <c r="B23" s="873"/>
      <c r="C23" s="874"/>
      <c r="D23" s="874"/>
      <c r="E23" s="874"/>
      <c r="F23" s="874"/>
      <c r="G23" s="875"/>
      <c r="H23" s="55">
        <v>10</v>
      </c>
      <c r="I23" s="876"/>
      <c r="J23" s="876"/>
      <c r="K23" s="876"/>
      <c r="L23" s="876"/>
      <c r="M23" s="876"/>
      <c r="N23" s="876"/>
    </row>
    <row r="24" spans="1:18">
      <c r="A24" s="951" t="s">
        <v>278</v>
      </c>
      <c r="B24" s="952"/>
      <c r="C24" s="952"/>
      <c r="D24" s="952"/>
      <c r="E24" s="952"/>
      <c r="F24" s="952"/>
      <c r="G24" s="952"/>
      <c r="H24" s="952"/>
      <c r="I24" s="952"/>
      <c r="J24" s="952"/>
      <c r="K24" s="952"/>
      <c r="L24" s="952"/>
      <c r="M24" s="952"/>
      <c r="N24" s="953"/>
    </row>
    <row r="25" spans="1:18" ht="15" customHeight="1">
      <c r="A25" s="851" t="s">
        <v>279</v>
      </c>
      <c r="B25" s="852"/>
      <c r="C25" s="852"/>
      <c r="D25" s="852"/>
      <c r="E25" s="852"/>
      <c r="F25" s="852"/>
      <c r="G25" s="852"/>
      <c r="H25" s="853"/>
      <c r="I25" s="854" t="s">
        <v>611</v>
      </c>
      <c r="J25" s="855"/>
      <c r="K25" s="856" t="s">
        <v>612</v>
      </c>
      <c r="L25" s="856"/>
      <c r="M25" s="857" t="s">
        <v>282</v>
      </c>
      <c r="N25" s="857"/>
    </row>
    <row r="26" spans="1:18">
      <c r="A26" s="858" t="s">
        <v>724</v>
      </c>
      <c r="B26" s="859"/>
      <c r="C26" s="859"/>
      <c r="D26" s="859"/>
      <c r="E26" s="859"/>
      <c r="F26" s="859"/>
      <c r="G26" s="859"/>
      <c r="H26" s="860"/>
      <c r="I26" s="849">
        <v>1</v>
      </c>
      <c r="J26" s="847"/>
      <c r="K26" s="847"/>
      <c r="L26" s="847"/>
      <c r="M26" s="848"/>
      <c r="N26" s="848"/>
      <c r="O26" s="101" t="s">
        <v>346</v>
      </c>
      <c r="P26" s="101"/>
      <c r="Q26" s="101"/>
      <c r="R26" s="101"/>
    </row>
    <row r="27" spans="1:18" ht="1.5" customHeight="1">
      <c r="A27" s="858"/>
      <c r="B27" s="859"/>
      <c r="C27" s="859"/>
      <c r="D27" s="859"/>
      <c r="E27" s="859"/>
      <c r="F27" s="859"/>
      <c r="G27" s="859"/>
      <c r="H27" s="860"/>
      <c r="I27" s="847"/>
      <c r="J27" s="847"/>
      <c r="K27" s="949"/>
      <c r="L27" s="949"/>
      <c r="M27" s="950"/>
      <c r="N27" s="950"/>
      <c r="O27" s="101" t="s">
        <v>346</v>
      </c>
      <c r="P27" s="101"/>
      <c r="Q27" s="101"/>
      <c r="R27" s="101"/>
    </row>
    <row r="28" spans="1:18" ht="15" hidden="1" customHeight="1">
      <c r="A28" s="858"/>
      <c r="B28" s="859"/>
      <c r="C28" s="859"/>
      <c r="D28" s="859"/>
      <c r="E28" s="859"/>
      <c r="F28" s="859"/>
      <c r="G28" s="859"/>
      <c r="H28" s="860"/>
      <c r="I28" s="847"/>
      <c r="J28" s="847"/>
      <c r="K28" s="949"/>
      <c r="L28" s="949"/>
      <c r="M28" s="950"/>
      <c r="N28" s="950"/>
      <c r="O28" s="101" t="s">
        <v>346</v>
      </c>
      <c r="P28" s="101"/>
      <c r="Q28" s="101"/>
      <c r="R28" s="101"/>
    </row>
    <row r="29" spans="1:18" ht="15" customHeight="1">
      <c r="A29" s="851" t="s">
        <v>283</v>
      </c>
      <c r="B29" s="852"/>
      <c r="C29" s="852"/>
      <c r="D29" s="852"/>
      <c r="E29" s="852"/>
      <c r="F29" s="852"/>
      <c r="G29" s="852"/>
      <c r="H29" s="853"/>
      <c r="I29" s="854" t="s">
        <v>611</v>
      </c>
      <c r="J29" s="855"/>
      <c r="K29" s="856" t="s">
        <v>612</v>
      </c>
      <c r="L29" s="856"/>
      <c r="M29" s="854" t="s">
        <v>282</v>
      </c>
      <c r="N29" s="855"/>
      <c r="O29" s="101" t="s">
        <v>346</v>
      </c>
      <c r="P29" s="110" t="s">
        <v>346</v>
      </c>
    </row>
    <row r="30" spans="1:18" ht="24.75" customHeight="1">
      <c r="A30" s="858" t="s">
        <v>725</v>
      </c>
      <c r="B30" s="859"/>
      <c r="C30" s="859"/>
      <c r="D30" s="859"/>
      <c r="E30" s="859"/>
      <c r="F30" s="859"/>
      <c r="G30" s="859"/>
      <c r="H30" s="860"/>
      <c r="I30" s="849">
        <v>1</v>
      </c>
      <c r="J30" s="847"/>
      <c r="K30" s="869"/>
      <c r="L30" s="847"/>
      <c r="M30" s="848"/>
      <c r="N30" s="848"/>
    </row>
    <row r="31" spans="1:18" ht="15" hidden="1" customHeight="1">
      <c r="A31" s="858"/>
      <c r="B31" s="859"/>
      <c r="C31" s="859"/>
      <c r="D31" s="859"/>
      <c r="E31" s="859"/>
      <c r="F31" s="859"/>
      <c r="G31" s="859"/>
      <c r="H31" s="860"/>
      <c r="I31" s="869"/>
      <c r="J31" s="847"/>
      <c r="K31" s="869"/>
      <c r="L31" s="847"/>
      <c r="M31" s="848"/>
      <c r="N31" s="848"/>
    </row>
    <row r="32" spans="1:18" ht="15" customHeight="1">
      <c r="A32" s="851" t="s">
        <v>284</v>
      </c>
      <c r="B32" s="852"/>
      <c r="C32" s="852"/>
      <c r="D32" s="852"/>
      <c r="E32" s="852"/>
      <c r="F32" s="852"/>
      <c r="G32" s="852"/>
      <c r="H32" s="853"/>
      <c r="I32" s="854" t="s">
        <v>611</v>
      </c>
      <c r="J32" s="855"/>
      <c r="K32" s="856" t="s">
        <v>612</v>
      </c>
      <c r="L32" s="856"/>
      <c r="M32" s="857" t="s">
        <v>285</v>
      </c>
      <c r="N32" s="843"/>
    </row>
    <row r="33" spans="1:14">
      <c r="A33" s="858"/>
      <c r="B33" s="859"/>
      <c r="C33" s="859"/>
      <c r="D33" s="859"/>
      <c r="E33" s="859"/>
      <c r="F33" s="859"/>
      <c r="G33" s="859"/>
      <c r="H33" s="860"/>
      <c r="I33" s="849"/>
      <c r="J33" s="847"/>
      <c r="K33" s="847"/>
      <c r="L33" s="847"/>
      <c r="M33" s="848"/>
      <c r="N33" s="848"/>
    </row>
    <row r="34" spans="1:14" ht="15" hidden="1" customHeight="1">
      <c r="A34" s="858"/>
      <c r="B34" s="859"/>
      <c r="C34" s="859"/>
      <c r="D34" s="859"/>
      <c r="E34" s="859"/>
      <c r="F34" s="859"/>
      <c r="G34" s="859"/>
      <c r="H34" s="860"/>
      <c r="I34" s="847"/>
      <c r="J34" s="847"/>
      <c r="K34" s="847"/>
      <c r="L34" s="847"/>
      <c r="M34" s="848"/>
      <c r="N34" s="848"/>
    </row>
    <row r="35" spans="1:14" ht="15" customHeight="1">
      <c r="A35" s="851" t="s">
        <v>286</v>
      </c>
      <c r="B35" s="852"/>
      <c r="C35" s="852"/>
      <c r="D35" s="852"/>
      <c r="E35" s="852"/>
      <c r="F35" s="852"/>
      <c r="G35" s="852"/>
      <c r="H35" s="853"/>
      <c r="I35" s="854" t="s">
        <v>611</v>
      </c>
      <c r="J35" s="855"/>
      <c r="K35" s="856" t="s">
        <v>612</v>
      </c>
      <c r="L35" s="856"/>
      <c r="M35" s="857" t="s">
        <v>285</v>
      </c>
      <c r="N35" s="843"/>
    </row>
    <row r="36" spans="1:14">
      <c r="A36" s="844"/>
      <c r="B36" s="845"/>
      <c r="C36" s="845"/>
      <c r="D36" s="845"/>
      <c r="E36" s="845"/>
      <c r="F36" s="845"/>
      <c r="G36" s="845"/>
      <c r="H36" s="846"/>
      <c r="I36" s="849"/>
      <c r="J36" s="847"/>
      <c r="K36" s="847"/>
      <c r="L36" s="847"/>
      <c r="M36" s="848"/>
      <c r="N36" s="848"/>
    </row>
    <row r="37" spans="1:14" ht="15" hidden="1" customHeight="1">
      <c r="A37" s="844"/>
      <c r="B37" s="845"/>
      <c r="C37" s="845"/>
      <c r="D37" s="845"/>
      <c r="E37" s="845"/>
      <c r="F37" s="845"/>
      <c r="G37" s="845"/>
      <c r="H37" s="846"/>
      <c r="I37" s="847"/>
      <c r="J37" s="847"/>
      <c r="K37" s="847"/>
      <c r="L37" s="847"/>
      <c r="M37" s="848"/>
      <c r="N37" s="848"/>
    </row>
    <row r="38" spans="1:14">
      <c r="A38" s="51"/>
      <c r="B38" s="51"/>
      <c r="C38" s="51"/>
      <c r="D38" s="51"/>
      <c r="E38" s="51"/>
      <c r="F38" s="51"/>
      <c r="G38" s="51"/>
      <c r="H38" s="51"/>
      <c r="I38" s="51"/>
      <c r="J38" s="51"/>
      <c r="K38" s="51"/>
      <c r="L38" s="51"/>
      <c r="M38" s="51"/>
      <c r="N38" s="51"/>
    </row>
    <row r="39" spans="1:14">
      <c r="A39" s="840" t="s">
        <v>287</v>
      </c>
      <c r="B39" s="841"/>
      <c r="C39" s="841"/>
      <c r="D39" s="841"/>
      <c r="E39" s="841"/>
      <c r="F39" s="841"/>
      <c r="G39" s="841"/>
      <c r="H39" s="841"/>
      <c r="I39" s="841"/>
      <c r="J39" s="841"/>
      <c r="K39" s="841"/>
      <c r="L39" s="841"/>
      <c r="M39" s="841"/>
      <c r="N39" s="842"/>
    </row>
    <row r="40" spans="1:14" ht="42.75">
      <c r="A40" s="843" t="s">
        <v>288</v>
      </c>
      <c r="B40" s="843"/>
      <c r="C40" s="58" t="s">
        <v>289</v>
      </c>
      <c r="D40" s="58" t="s">
        <v>290</v>
      </c>
      <c r="E40" s="58" t="s">
        <v>291</v>
      </c>
      <c r="F40" s="58" t="s">
        <v>292</v>
      </c>
      <c r="G40" s="58" t="s">
        <v>293</v>
      </c>
      <c r="H40" s="58" t="s">
        <v>294</v>
      </c>
      <c r="I40" s="58" t="s">
        <v>295</v>
      </c>
      <c r="J40" s="58" t="s">
        <v>296</v>
      </c>
      <c r="K40" s="58" t="s">
        <v>297</v>
      </c>
      <c r="L40" s="58" t="s">
        <v>298</v>
      </c>
      <c r="M40" s="58" t="s">
        <v>299</v>
      </c>
      <c r="N40" s="58" t="s">
        <v>300</v>
      </c>
    </row>
    <row r="41" spans="1:14">
      <c r="A41" s="836" t="s">
        <v>726</v>
      </c>
      <c r="B41" s="837"/>
      <c r="C41" s="59" t="s">
        <v>313</v>
      </c>
      <c r="D41" s="59" t="s">
        <v>313</v>
      </c>
      <c r="E41" s="59" t="s">
        <v>313</v>
      </c>
      <c r="F41" s="59" t="s">
        <v>313</v>
      </c>
      <c r="G41" s="59" t="s">
        <v>313</v>
      </c>
      <c r="H41" s="59" t="s">
        <v>313</v>
      </c>
      <c r="I41" s="59" t="s">
        <v>313</v>
      </c>
      <c r="J41" s="59" t="s">
        <v>313</v>
      </c>
      <c r="K41" s="59" t="s">
        <v>313</v>
      </c>
      <c r="L41" s="59" t="s">
        <v>313</v>
      </c>
      <c r="M41" s="59" t="s">
        <v>313</v>
      </c>
      <c r="N41" s="59" t="s">
        <v>313</v>
      </c>
    </row>
    <row r="42" spans="1:14" ht="15.75" thickBot="1">
      <c r="A42" s="838"/>
      <c r="B42" s="839"/>
      <c r="C42" s="61"/>
      <c r="D42" s="61"/>
      <c r="E42" s="61"/>
      <c r="F42" s="62"/>
      <c r="G42" s="62"/>
      <c r="H42" s="62"/>
      <c r="I42" s="62"/>
      <c r="J42" s="137"/>
      <c r="K42" s="63"/>
      <c r="L42" s="62"/>
      <c r="M42" s="62"/>
      <c r="N42" s="61"/>
    </row>
    <row r="43" spans="1:14" ht="15.75" thickBot="1">
      <c r="A43" s="836"/>
      <c r="B43" s="837"/>
      <c r="C43" s="59"/>
      <c r="D43" s="59"/>
      <c r="E43" s="59"/>
      <c r="F43" s="59"/>
      <c r="G43" s="60"/>
      <c r="H43" s="60"/>
      <c r="I43" s="60"/>
      <c r="J43" s="137"/>
      <c r="K43" s="63"/>
      <c r="L43" s="62"/>
      <c r="M43" s="62"/>
      <c r="N43" s="61"/>
    </row>
    <row r="44" spans="1:14" ht="15.75" thickBot="1">
      <c r="A44" s="838"/>
      <c r="B44" s="839"/>
      <c r="C44" s="61"/>
      <c r="D44" s="61"/>
      <c r="E44" s="61"/>
      <c r="F44" s="62"/>
      <c r="G44" s="62"/>
      <c r="H44" s="62"/>
      <c r="I44" s="62"/>
      <c r="J44" s="62"/>
      <c r="K44" s="63"/>
      <c r="L44" s="62"/>
      <c r="M44" s="62"/>
      <c r="N44" s="61"/>
    </row>
    <row r="45" spans="1:14" ht="15.75" thickBot="1">
      <c r="A45" s="836"/>
      <c r="B45" s="837"/>
      <c r="C45" s="59"/>
      <c r="D45" s="59"/>
      <c r="E45" s="59"/>
      <c r="F45" s="59"/>
      <c r="G45" s="60"/>
      <c r="H45" s="60"/>
      <c r="I45" s="60"/>
      <c r="J45" s="60"/>
      <c r="K45" s="60"/>
      <c r="L45" s="60"/>
      <c r="M45" s="60"/>
      <c r="N45" s="61"/>
    </row>
    <row r="46" spans="1:14" ht="15.75" thickBot="1">
      <c r="A46" s="838"/>
      <c r="B46" s="839"/>
      <c r="C46" s="61"/>
      <c r="D46" s="61"/>
      <c r="E46" s="61"/>
      <c r="F46" s="62"/>
      <c r="G46" s="62"/>
      <c r="H46" s="62"/>
      <c r="I46" s="62"/>
      <c r="J46" s="62"/>
      <c r="K46" s="62"/>
      <c r="L46" s="61"/>
      <c r="M46" s="61"/>
      <c r="N46" s="61"/>
    </row>
    <row r="47" spans="1:14" ht="15" hidden="1" customHeight="1">
      <c r="A47" s="836"/>
      <c r="B47" s="837"/>
      <c r="C47" s="59"/>
      <c r="D47" s="59"/>
      <c r="E47" s="59"/>
      <c r="F47" s="60"/>
      <c r="G47" s="60"/>
      <c r="H47" s="60"/>
      <c r="I47" s="60"/>
      <c r="J47" s="60"/>
      <c r="K47" s="60"/>
      <c r="L47" s="59"/>
      <c r="M47" s="59"/>
      <c r="N47" s="59"/>
    </row>
    <row r="48" spans="1:14" ht="15.75" hidden="1" customHeight="1" thickBot="1">
      <c r="A48" s="838"/>
      <c r="B48" s="839"/>
      <c r="C48" s="61"/>
      <c r="D48" s="61"/>
      <c r="E48" s="61"/>
      <c r="F48" s="61"/>
      <c r="G48" s="61"/>
      <c r="H48" s="61"/>
      <c r="I48" s="61"/>
      <c r="J48" s="62"/>
      <c r="K48" s="62"/>
      <c r="L48" s="61"/>
      <c r="M48" s="61"/>
      <c r="N48" s="61"/>
    </row>
    <row r="49" spans="1:14">
      <c r="A49" s="83"/>
      <c r="B49" s="83"/>
      <c r="C49" s="83"/>
      <c r="D49" s="83"/>
      <c r="E49" s="83"/>
      <c r="F49" s="83"/>
      <c r="G49" s="83"/>
      <c r="H49" s="83"/>
      <c r="I49" s="83"/>
      <c r="J49" s="83"/>
      <c r="K49" s="83"/>
      <c r="L49" s="83"/>
      <c r="M49" s="83"/>
      <c r="N49" s="83"/>
    </row>
    <row r="50" spans="1:14">
      <c r="A50" s="810" t="s">
        <v>301</v>
      </c>
      <c r="B50" s="811"/>
      <c r="C50" s="811"/>
      <c r="D50" s="811"/>
      <c r="E50" s="811"/>
      <c r="F50" s="811"/>
      <c r="G50" s="811"/>
      <c r="H50" s="811"/>
      <c r="I50" s="811"/>
      <c r="J50" s="811"/>
      <c r="K50" s="811"/>
      <c r="L50" s="811"/>
      <c r="M50" s="811"/>
      <c r="N50" s="812"/>
    </row>
    <row r="51" spans="1:14" ht="29.25" customHeight="1">
      <c r="A51" s="84" t="s">
        <v>302</v>
      </c>
      <c r="B51" s="831" t="s">
        <v>303</v>
      </c>
      <c r="C51" s="832"/>
      <c r="D51" s="832"/>
      <c r="E51" s="832"/>
      <c r="F51" s="833"/>
      <c r="G51" s="834" t="s">
        <v>304</v>
      </c>
      <c r="H51" s="834"/>
      <c r="I51" s="834" t="s">
        <v>305</v>
      </c>
      <c r="J51" s="834"/>
      <c r="K51" s="834" t="s">
        <v>306</v>
      </c>
      <c r="L51" s="834"/>
      <c r="M51" s="835" t="s">
        <v>307</v>
      </c>
      <c r="N51" s="835"/>
    </row>
    <row r="52" spans="1:14">
      <c r="A52" s="85" t="s">
        <v>344</v>
      </c>
      <c r="B52" s="816" t="s">
        <v>345</v>
      </c>
      <c r="C52" s="827"/>
      <c r="D52" s="827"/>
      <c r="E52" s="827"/>
      <c r="F52" s="828"/>
      <c r="G52" s="819">
        <v>27.4</v>
      </c>
      <c r="H52" s="820"/>
      <c r="I52" s="1049">
        <v>20</v>
      </c>
      <c r="J52" s="829"/>
      <c r="K52" s="829"/>
      <c r="L52" s="829"/>
      <c r="M52" s="946">
        <f>+G52*I52</f>
        <v>548</v>
      </c>
      <c r="N52" s="946"/>
    </row>
    <row r="53" spans="1:14">
      <c r="A53" s="85" t="s">
        <v>344</v>
      </c>
      <c r="B53" s="816" t="s">
        <v>354</v>
      </c>
      <c r="C53" s="827"/>
      <c r="D53" s="827"/>
      <c r="E53" s="827"/>
      <c r="F53" s="828"/>
      <c r="G53" s="819">
        <v>16.02</v>
      </c>
      <c r="H53" s="820"/>
      <c r="I53" s="1049">
        <v>10</v>
      </c>
      <c r="J53" s="829"/>
      <c r="K53" s="829"/>
      <c r="L53" s="829"/>
      <c r="M53" s="946">
        <f>+G53*I53</f>
        <v>160.19999999999999</v>
      </c>
      <c r="N53" s="946"/>
    </row>
    <row r="54" spans="1:14" ht="14.25" customHeight="1">
      <c r="A54" s="85" t="s">
        <v>422</v>
      </c>
      <c r="B54" s="816" t="s">
        <v>467</v>
      </c>
      <c r="C54" s="827"/>
      <c r="D54" s="827"/>
      <c r="E54" s="827"/>
      <c r="F54" s="828"/>
      <c r="G54" s="819">
        <v>14.94</v>
      </c>
      <c r="H54" s="820"/>
      <c r="I54" s="829">
        <v>10</v>
      </c>
      <c r="J54" s="829"/>
      <c r="K54" s="829"/>
      <c r="L54" s="829"/>
      <c r="M54" s="946">
        <f>+G54*I54</f>
        <v>149.4</v>
      </c>
      <c r="N54" s="946"/>
    </row>
    <row r="55" spans="1:14" hidden="1">
      <c r="A55" s="91"/>
      <c r="B55" s="973"/>
      <c r="C55" s="827"/>
      <c r="D55" s="827"/>
      <c r="E55" s="827"/>
      <c r="F55" s="828"/>
      <c r="G55" s="819"/>
      <c r="H55" s="820"/>
      <c r="I55" s="829"/>
      <c r="J55" s="829"/>
      <c r="K55" s="829"/>
      <c r="L55" s="829"/>
      <c r="M55" s="946"/>
      <c r="N55" s="946"/>
    </row>
    <row r="56" spans="1:14" hidden="1">
      <c r="A56" s="91"/>
      <c r="B56" s="973"/>
      <c r="C56" s="827"/>
      <c r="D56" s="827"/>
      <c r="E56" s="827"/>
      <c r="F56" s="828"/>
      <c r="G56" s="819"/>
      <c r="H56" s="820"/>
      <c r="I56" s="829"/>
      <c r="J56" s="829"/>
      <c r="K56" s="829"/>
      <c r="L56" s="829"/>
      <c r="M56" s="946"/>
      <c r="N56" s="946"/>
    </row>
    <row r="57" spans="1:14" hidden="1">
      <c r="A57" s="91"/>
      <c r="B57" s="973"/>
      <c r="C57" s="827"/>
      <c r="D57" s="827"/>
      <c r="E57" s="827"/>
      <c r="F57" s="828"/>
      <c r="G57" s="819"/>
      <c r="H57" s="820"/>
      <c r="I57" s="829"/>
      <c r="J57" s="829"/>
      <c r="K57" s="829"/>
      <c r="L57" s="829"/>
      <c r="M57" s="946"/>
      <c r="N57" s="946"/>
    </row>
    <row r="58" spans="1:14">
      <c r="A58" s="86">
        <f>COUNTA(B52:F57)</f>
        <v>3</v>
      </c>
      <c r="B58" s="808" t="s">
        <v>308</v>
      </c>
      <c r="C58" s="808"/>
      <c r="D58" s="808"/>
      <c r="E58" s="808"/>
      <c r="F58" s="808"/>
      <c r="G58" s="808"/>
      <c r="H58" s="808"/>
      <c r="I58" s="808"/>
      <c r="J58" s="808"/>
      <c r="K58" s="808"/>
      <c r="L58" s="809"/>
      <c r="M58" s="948">
        <f>SUM(M52:M57)</f>
        <v>857.6</v>
      </c>
      <c r="N58" s="948"/>
    </row>
    <row r="59" spans="1:14">
      <c r="A59" s="83"/>
      <c r="B59" s="83"/>
      <c r="C59" s="83"/>
      <c r="D59" s="83"/>
      <c r="E59" s="83"/>
      <c r="F59" s="83"/>
      <c r="G59" s="83"/>
      <c r="H59" s="83"/>
      <c r="I59" s="83"/>
      <c r="J59" s="83"/>
      <c r="K59" s="83"/>
      <c r="L59" s="83"/>
      <c r="M59" s="83"/>
      <c r="N59" s="83"/>
    </row>
    <row r="60" spans="1:14">
      <c r="A60" s="810" t="s">
        <v>309</v>
      </c>
      <c r="B60" s="811"/>
      <c r="C60" s="811"/>
      <c r="D60" s="811"/>
      <c r="E60" s="811"/>
      <c r="F60" s="811"/>
      <c r="G60" s="811"/>
      <c r="H60" s="811"/>
      <c r="I60" s="811"/>
      <c r="J60" s="811"/>
      <c r="K60" s="811"/>
      <c r="L60" s="811"/>
      <c r="M60" s="811"/>
      <c r="N60" s="812"/>
    </row>
    <row r="61" spans="1:14">
      <c r="A61" s="813" t="s">
        <v>310</v>
      </c>
      <c r="B61" s="814"/>
      <c r="C61" s="814"/>
      <c r="D61" s="815"/>
      <c r="E61" s="813" t="s">
        <v>108</v>
      </c>
      <c r="F61" s="814"/>
      <c r="G61" s="814"/>
      <c r="H61" s="814"/>
      <c r="I61" s="814"/>
      <c r="J61" s="814"/>
      <c r="K61" s="814"/>
      <c r="L61" s="814"/>
      <c r="M61" s="794" t="s">
        <v>311</v>
      </c>
      <c r="N61" s="796"/>
    </row>
    <row r="62" spans="1:14">
      <c r="A62" s="794" t="s">
        <v>312</v>
      </c>
      <c r="B62" s="795"/>
      <c r="C62" s="795"/>
      <c r="D62" s="795"/>
      <c r="E62" s="795"/>
      <c r="F62" s="795"/>
      <c r="G62" s="795"/>
      <c r="H62" s="795"/>
      <c r="I62" s="795"/>
      <c r="J62" s="795"/>
      <c r="K62" s="795"/>
      <c r="L62" s="796"/>
      <c r="M62" s="797"/>
      <c r="N62" s="797"/>
    </row>
  </sheetData>
  <mergeCells count="136">
    <mergeCell ref="A6:D7"/>
    <mergeCell ref="E6:H7"/>
    <mergeCell ref="I6:N6"/>
    <mergeCell ref="I7:J7"/>
    <mergeCell ref="K7:L7"/>
    <mergeCell ref="M7:N7"/>
    <mergeCell ref="A1:N1"/>
    <mergeCell ref="A3:D3"/>
    <mergeCell ref="E3:H3"/>
    <mergeCell ref="I3:N3"/>
    <mergeCell ref="A4:D5"/>
    <mergeCell ref="E4:H5"/>
    <mergeCell ref="I4:N5"/>
    <mergeCell ref="A10:B17"/>
    <mergeCell ref="C10:N17"/>
    <mergeCell ref="A18:N18"/>
    <mergeCell ref="B19:G19"/>
    <mergeCell ref="I19:N19"/>
    <mergeCell ref="A8:D8"/>
    <mergeCell ref="E8:H8"/>
    <mergeCell ref="I8:J8"/>
    <mergeCell ref="K8:L8"/>
    <mergeCell ref="M8:N8"/>
    <mergeCell ref="A9:B9"/>
    <mergeCell ref="C9:N9"/>
    <mergeCell ref="B23:G23"/>
    <mergeCell ref="I23:N23"/>
    <mergeCell ref="A24:N24"/>
    <mergeCell ref="A25:H25"/>
    <mergeCell ref="I25:J25"/>
    <mergeCell ref="K25:L25"/>
    <mergeCell ref="M25:N25"/>
    <mergeCell ref="B20:G20"/>
    <mergeCell ref="I20:N20"/>
    <mergeCell ref="B21:G21"/>
    <mergeCell ref="I21:N21"/>
    <mergeCell ref="B22:G22"/>
    <mergeCell ref="I22:N22"/>
    <mergeCell ref="A28:H28"/>
    <mergeCell ref="I28:J28"/>
    <mergeCell ref="K28:L28"/>
    <mergeCell ref="M28:N28"/>
    <mergeCell ref="A29:H29"/>
    <mergeCell ref="I29:J29"/>
    <mergeCell ref="K29:L29"/>
    <mergeCell ref="M29:N29"/>
    <mergeCell ref="A26:H26"/>
    <mergeCell ref="I26:J26"/>
    <mergeCell ref="K26:L26"/>
    <mergeCell ref="M26:N26"/>
    <mergeCell ref="A27:H27"/>
    <mergeCell ref="I27:J27"/>
    <mergeCell ref="K27:L27"/>
    <mergeCell ref="M27:N27"/>
    <mergeCell ref="A32:H32"/>
    <mergeCell ref="I32:J32"/>
    <mergeCell ref="K32:L32"/>
    <mergeCell ref="M32:N32"/>
    <mergeCell ref="A33:H33"/>
    <mergeCell ref="I33:J33"/>
    <mergeCell ref="K33:L33"/>
    <mergeCell ref="M33:N33"/>
    <mergeCell ref="A30:H30"/>
    <mergeCell ref="I30:J30"/>
    <mergeCell ref="K30:L30"/>
    <mergeCell ref="M30:N30"/>
    <mergeCell ref="A31:H31"/>
    <mergeCell ref="I31:J31"/>
    <mergeCell ref="K31:L31"/>
    <mergeCell ref="M31:N31"/>
    <mergeCell ref="A36:H36"/>
    <mergeCell ref="I36:J36"/>
    <mergeCell ref="K36:L36"/>
    <mergeCell ref="M36:N36"/>
    <mergeCell ref="A37:H37"/>
    <mergeCell ref="I37:J37"/>
    <mergeCell ref="K37:L37"/>
    <mergeCell ref="M37:N37"/>
    <mergeCell ref="A34:H34"/>
    <mergeCell ref="I34:J34"/>
    <mergeCell ref="K34:L34"/>
    <mergeCell ref="M34:N34"/>
    <mergeCell ref="A35:H35"/>
    <mergeCell ref="I35:J35"/>
    <mergeCell ref="K35:L35"/>
    <mergeCell ref="M35:N35"/>
    <mergeCell ref="A47:B48"/>
    <mergeCell ref="A50:N50"/>
    <mergeCell ref="B51:F51"/>
    <mergeCell ref="G51:H51"/>
    <mergeCell ref="I51:J51"/>
    <mergeCell ref="K51:L51"/>
    <mergeCell ref="M51:N51"/>
    <mergeCell ref="A39:N39"/>
    <mergeCell ref="A40:B40"/>
    <mergeCell ref="A41:B42"/>
    <mergeCell ref="A43:B44"/>
    <mergeCell ref="A45:B46"/>
    <mergeCell ref="B54:F54"/>
    <mergeCell ref="G54:H54"/>
    <mergeCell ref="I54:J54"/>
    <mergeCell ref="K54:L54"/>
    <mergeCell ref="M54:N54"/>
    <mergeCell ref="B52:F52"/>
    <mergeCell ref="G52:H52"/>
    <mergeCell ref="I52:J52"/>
    <mergeCell ref="K52:L52"/>
    <mergeCell ref="M52:N52"/>
    <mergeCell ref="B53:F53"/>
    <mergeCell ref="G53:H53"/>
    <mergeCell ref="I53:J53"/>
    <mergeCell ref="K53:L53"/>
    <mergeCell ref="M53:N53"/>
    <mergeCell ref="B55:F55"/>
    <mergeCell ref="G55:H55"/>
    <mergeCell ref="I55:J55"/>
    <mergeCell ref="K55:L55"/>
    <mergeCell ref="M55:N55"/>
    <mergeCell ref="B56:F56"/>
    <mergeCell ref="G56:H56"/>
    <mergeCell ref="I56:J56"/>
    <mergeCell ref="K56:L56"/>
    <mergeCell ref="M56:N56"/>
    <mergeCell ref="A60:N60"/>
    <mergeCell ref="A61:D61"/>
    <mergeCell ref="E61:L61"/>
    <mergeCell ref="M61:N61"/>
    <mergeCell ref="A62:L62"/>
    <mergeCell ref="M62:N62"/>
    <mergeCell ref="B57:F57"/>
    <mergeCell ref="G57:H57"/>
    <mergeCell ref="I57:J57"/>
    <mergeCell ref="K57:L57"/>
    <mergeCell ref="M57:N57"/>
    <mergeCell ref="B58:L58"/>
    <mergeCell ref="M58:N58"/>
  </mergeCells>
  <conditionalFormatting sqref="C47:N47 C41:N41 C43:N43 C45:N45">
    <cfRule type="cellIs" dxfId="33" priority="8" stopIfTrue="1" operator="equal">
      <formula>"x"</formula>
    </cfRule>
  </conditionalFormatting>
  <conditionalFormatting sqref="C48:N48 C46:N46 C44:N44 C42:N42 J43:N43 M45:N45">
    <cfRule type="cellIs" dxfId="32" priority="7" stopIfTrue="1" operator="equal">
      <formula>"x"</formula>
    </cfRule>
  </conditionalFormatting>
  <conditionalFormatting sqref="C47:N47 C43:N43 C45:N45 C41:N41">
    <cfRule type="cellIs" dxfId="9" priority="4" stopIfTrue="1" operator="equal">
      <formula>"x"</formula>
    </cfRule>
  </conditionalFormatting>
  <conditionalFormatting sqref="C48:N48 C46:N46 C44:N44 C42:N42">
    <cfRule type="cellIs" dxfId="8" priority="3" stopIfTrue="1" operator="equal">
      <formula>"x"</formula>
    </cfRule>
  </conditionalFormatting>
  <conditionalFormatting sqref="J43:N43">
    <cfRule type="cellIs" dxfId="7" priority="2" stopIfTrue="1" operator="equal">
      <formula>"x"</formula>
    </cfRule>
  </conditionalFormatting>
  <conditionalFormatting sqref="M45:N45">
    <cfRule type="cellIs" dxfId="6"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1:N48"/>
  </dataValidations>
  <pageMargins left="0.7" right="0.7" top="0.75" bottom="0.75" header="0.3" footer="0.3"/>
  <pageSetup paperSize="9" scale="76" fitToWidth="0" orientation="portrait" r:id="rId1"/>
</worksheet>
</file>

<file path=xl/worksheets/sheet18.xml><?xml version="1.0" encoding="utf-8"?>
<worksheet xmlns="http://schemas.openxmlformats.org/spreadsheetml/2006/main" xmlns:r="http://schemas.openxmlformats.org/officeDocument/2006/relationships">
  <sheetPr>
    <tabColor rgb="FFFFFF00"/>
    <pageSetUpPr fitToPage="1"/>
  </sheetPr>
  <dimension ref="A1:R62"/>
  <sheetViews>
    <sheetView topLeftCell="A16" workbookViewId="0">
      <selection activeCell="V51" sqref="V51"/>
    </sheetView>
  </sheetViews>
  <sheetFormatPr defaultColWidth="8.85546875" defaultRowHeight="15"/>
  <cols>
    <col min="1" max="1" width="8.85546875" style="117"/>
    <col min="2" max="2" width="8" style="117" customWidth="1"/>
    <col min="3" max="3" width="8.7109375" style="117" customWidth="1"/>
    <col min="4" max="4" width="6.42578125" style="117" customWidth="1"/>
    <col min="5" max="7" width="8.85546875" style="117"/>
    <col min="8" max="9" width="6.5703125" style="117" customWidth="1"/>
    <col min="10" max="10" width="10" style="117" customWidth="1"/>
    <col min="11" max="11" width="8.140625" style="117" customWidth="1"/>
    <col min="12" max="12" width="7.140625" style="117" customWidth="1"/>
    <col min="13" max="13" width="9.140625" style="117" customWidth="1"/>
    <col min="14" max="14" width="7" style="117" customWidth="1"/>
    <col min="15" max="16384" width="8.85546875" style="117"/>
  </cols>
  <sheetData>
    <row r="1" spans="1:14" ht="18.75" thickBot="1">
      <c r="A1" s="915" t="s">
        <v>519</v>
      </c>
      <c r="B1" s="915"/>
      <c r="C1" s="915"/>
      <c r="D1" s="915"/>
      <c r="E1" s="915"/>
      <c r="F1" s="915"/>
      <c r="G1" s="915"/>
      <c r="H1" s="915"/>
      <c r="I1" s="915"/>
      <c r="J1" s="915"/>
      <c r="K1" s="915"/>
      <c r="L1" s="915"/>
      <c r="M1" s="915"/>
      <c r="N1" s="915"/>
    </row>
    <row r="2" spans="1:14">
      <c r="A2" s="52"/>
      <c r="B2" s="52"/>
      <c r="C2" s="52"/>
      <c r="D2" s="52"/>
      <c r="E2" s="52"/>
      <c r="F2" s="52"/>
      <c r="G2" s="52"/>
      <c r="H2" s="52"/>
      <c r="I2" s="52"/>
      <c r="J2" s="52"/>
      <c r="K2" s="52"/>
      <c r="L2" s="52"/>
      <c r="M2" s="52"/>
      <c r="N2" s="52"/>
    </row>
    <row r="3" spans="1:14" ht="56.25" customHeight="1">
      <c r="A3" s="1067" t="s">
        <v>471</v>
      </c>
      <c r="B3" s="1068"/>
      <c r="C3" s="1068"/>
      <c r="D3" s="1069"/>
      <c r="E3" s="919" t="s">
        <v>565</v>
      </c>
      <c r="F3" s="920"/>
      <c r="G3" s="920"/>
      <c r="H3" s="921"/>
      <c r="I3" s="960" t="s">
        <v>357</v>
      </c>
      <c r="J3" s="961"/>
      <c r="K3" s="961"/>
      <c r="L3" s="961"/>
      <c r="M3" s="961"/>
      <c r="N3" s="962"/>
    </row>
    <row r="4" spans="1:14" ht="15" customHeight="1">
      <c r="A4" s="1070" t="s">
        <v>353</v>
      </c>
      <c r="B4" s="1071"/>
      <c r="C4" s="1071"/>
      <c r="D4" s="1072"/>
      <c r="E4" s="929" t="s">
        <v>566</v>
      </c>
      <c r="F4" s="929"/>
      <c r="G4" s="929"/>
      <c r="H4" s="929"/>
      <c r="I4" s="931" t="s">
        <v>358</v>
      </c>
      <c r="J4" s="932"/>
      <c r="K4" s="932"/>
      <c r="L4" s="933"/>
      <c r="M4" s="933"/>
      <c r="N4" s="934"/>
    </row>
    <row r="5" spans="1:14">
      <c r="A5" s="1073"/>
      <c r="B5" s="1074"/>
      <c r="C5" s="1074"/>
      <c r="D5" s="1075"/>
      <c r="E5" s="929"/>
      <c r="F5" s="929"/>
      <c r="G5" s="929"/>
      <c r="H5" s="929"/>
      <c r="I5" s="935"/>
      <c r="J5" s="936"/>
      <c r="K5" s="936"/>
      <c r="L5" s="936"/>
      <c r="M5" s="936"/>
      <c r="N5" s="937"/>
    </row>
    <row r="6" spans="1:14" ht="15" customHeight="1">
      <c r="A6" s="1061" t="s">
        <v>272</v>
      </c>
      <c r="B6" s="1062"/>
      <c r="C6" s="1062"/>
      <c r="D6" s="1063"/>
      <c r="E6" s="907" t="s">
        <v>341</v>
      </c>
      <c r="F6" s="907"/>
      <c r="G6" s="907"/>
      <c r="H6" s="908"/>
      <c r="I6" s="911" t="s">
        <v>273</v>
      </c>
      <c r="J6" s="911"/>
      <c r="K6" s="911"/>
      <c r="L6" s="911"/>
      <c r="M6" s="911"/>
      <c r="N6" s="911"/>
    </row>
    <row r="7" spans="1:14">
      <c r="A7" s="1064"/>
      <c r="B7" s="1065"/>
      <c r="C7" s="1065"/>
      <c r="D7" s="1066"/>
      <c r="E7" s="909"/>
      <c r="F7" s="909"/>
      <c r="G7" s="909"/>
      <c r="H7" s="910"/>
      <c r="I7" s="912">
        <v>2019</v>
      </c>
      <c r="J7" s="913"/>
      <c r="K7" s="914">
        <v>2020</v>
      </c>
      <c r="L7" s="914"/>
      <c r="M7" s="914">
        <v>2021</v>
      </c>
      <c r="N7" s="914"/>
    </row>
    <row r="8" spans="1:14" ht="25.5" customHeight="1">
      <c r="A8" s="1022" t="s">
        <v>274</v>
      </c>
      <c r="B8" s="1023"/>
      <c r="C8" s="1023"/>
      <c r="D8" s="1024"/>
      <c r="E8" s="920"/>
      <c r="F8" s="920"/>
      <c r="G8" s="920"/>
      <c r="H8" s="921"/>
      <c r="I8" s="943" t="s">
        <v>313</v>
      </c>
      <c r="J8" s="944"/>
      <c r="K8" s="945"/>
      <c r="L8" s="945"/>
      <c r="M8" s="945"/>
      <c r="N8" s="945"/>
    </row>
    <row r="9" spans="1:14" ht="39.75" customHeight="1">
      <c r="A9" s="1085" t="s">
        <v>276</v>
      </c>
      <c r="B9" s="1086"/>
      <c r="C9" s="1087" t="s">
        <v>627</v>
      </c>
      <c r="D9" s="1088"/>
      <c r="E9" s="1088"/>
      <c r="F9" s="1088"/>
      <c r="G9" s="1088"/>
      <c r="H9" s="1088"/>
      <c r="I9" s="1088"/>
      <c r="J9" s="1088"/>
      <c r="K9" s="1088"/>
      <c r="L9" s="1088"/>
      <c r="M9" s="1088"/>
      <c r="N9" s="1089"/>
    </row>
    <row r="10" spans="1:14" ht="15" customHeight="1">
      <c r="A10" s="877" t="s">
        <v>277</v>
      </c>
      <c r="B10" s="878"/>
      <c r="C10" s="1076" t="s">
        <v>727</v>
      </c>
      <c r="D10" s="1077"/>
      <c r="E10" s="1077"/>
      <c r="F10" s="1077"/>
      <c r="G10" s="1077"/>
      <c r="H10" s="1077"/>
      <c r="I10" s="1077"/>
      <c r="J10" s="1077"/>
      <c r="K10" s="1077"/>
      <c r="L10" s="1077"/>
      <c r="M10" s="1077"/>
      <c r="N10" s="1078"/>
    </row>
    <row r="11" spans="1:14">
      <c r="A11" s="879"/>
      <c r="B11" s="880"/>
      <c r="C11" s="1079"/>
      <c r="D11" s="1080"/>
      <c r="E11" s="1080"/>
      <c r="F11" s="1080"/>
      <c r="G11" s="1080"/>
      <c r="H11" s="1080"/>
      <c r="I11" s="1080"/>
      <c r="J11" s="1080"/>
      <c r="K11" s="1080"/>
      <c r="L11" s="1080"/>
      <c r="M11" s="1080"/>
      <c r="N11" s="1081"/>
    </row>
    <row r="12" spans="1:14">
      <c r="A12" s="879"/>
      <c r="B12" s="880"/>
      <c r="C12" s="1079"/>
      <c r="D12" s="1080"/>
      <c r="E12" s="1080"/>
      <c r="F12" s="1080"/>
      <c r="G12" s="1080"/>
      <c r="H12" s="1080"/>
      <c r="I12" s="1080"/>
      <c r="J12" s="1080"/>
      <c r="K12" s="1080"/>
      <c r="L12" s="1080"/>
      <c r="M12" s="1080"/>
      <c r="N12" s="1081"/>
    </row>
    <row r="13" spans="1:14">
      <c r="A13" s="879"/>
      <c r="B13" s="880"/>
      <c r="C13" s="1079"/>
      <c r="D13" s="1080"/>
      <c r="E13" s="1080"/>
      <c r="F13" s="1080"/>
      <c r="G13" s="1080"/>
      <c r="H13" s="1080"/>
      <c r="I13" s="1080"/>
      <c r="J13" s="1080"/>
      <c r="K13" s="1080"/>
      <c r="L13" s="1080"/>
      <c r="M13" s="1080"/>
      <c r="N13" s="1081"/>
    </row>
    <row r="14" spans="1:14">
      <c r="A14" s="879"/>
      <c r="B14" s="880"/>
      <c r="C14" s="1079"/>
      <c r="D14" s="1080"/>
      <c r="E14" s="1080"/>
      <c r="F14" s="1080"/>
      <c r="G14" s="1080"/>
      <c r="H14" s="1080"/>
      <c r="I14" s="1080"/>
      <c r="J14" s="1080"/>
      <c r="K14" s="1080"/>
      <c r="L14" s="1080"/>
      <c r="M14" s="1080"/>
      <c r="N14" s="1081"/>
    </row>
    <row r="15" spans="1:14">
      <c r="A15" s="879"/>
      <c r="B15" s="880"/>
      <c r="C15" s="1079"/>
      <c r="D15" s="1080"/>
      <c r="E15" s="1080"/>
      <c r="F15" s="1080"/>
      <c r="G15" s="1080"/>
      <c r="H15" s="1080"/>
      <c r="I15" s="1080"/>
      <c r="J15" s="1080"/>
      <c r="K15" s="1080"/>
      <c r="L15" s="1080"/>
      <c r="M15" s="1080"/>
      <c r="N15" s="1081"/>
    </row>
    <row r="16" spans="1:14" ht="9.75" customHeight="1">
      <c r="A16" s="879"/>
      <c r="B16" s="880"/>
      <c r="C16" s="1079"/>
      <c r="D16" s="1080"/>
      <c r="E16" s="1080"/>
      <c r="F16" s="1080"/>
      <c r="G16" s="1080"/>
      <c r="H16" s="1080"/>
      <c r="I16" s="1080"/>
      <c r="J16" s="1080"/>
      <c r="K16" s="1080"/>
      <c r="L16" s="1080"/>
      <c r="M16" s="1080"/>
      <c r="N16" s="1081"/>
    </row>
    <row r="17" spans="1:18" ht="15" hidden="1" customHeight="1">
      <c r="A17" s="881"/>
      <c r="B17" s="882"/>
      <c r="C17" s="1082"/>
      <c r="D17" s="1083"/>
      <c r="E17" s="1083"/>
      <c r="F17" s="1083"/>
      <c r="G17" s="1083"/>
      <c r="H17" s="1083"/>
      <c r="I17" s="1083"/>
      <c r="J17" s="1083"/>
      <c r="K17" s="1083"/>
      <c r="L17" s="1083"/>
      <c r="M17" s="1083"/>
      <c r="N17" s="1084"/>
    </row>
    <row r="18" spans="1:18">
      <c r="A18" s="854"/>
      <c r="B18" s="892"/>
      <c r="C18" s="892"/>
      <c r="D18" s="892"/>
      <c r="E18" s="892"/>
      <c r="F18" s="892"/>
      <c r="G18" s="892"/>
      <c r="H18" s="892"/>
      <c r="I18" s="892"/>
      <c r="J18" s="892"/>
      <c r="K18" s="892"/>
      <c r="L18" s="892"/>
      <c r="M18" s="892"/>
      <c r="N18" s="855"/>
    </row>
    <row r="19" spans="1:18" ht="45.6" customHeight="1">
      <c r="A19" s="55">
        <v>1</v>
      </c>
      <c r="B19" s="873" t="s">
        <v>682</v>
      </c>
      <c r="C19" s="874"/>
      <c r="D19" s="874"/>
      <c r="E19" s="874"/>
      <c r="F19" s="874"/>
      <c r="G19" s="875"/>
      <c r="H19" s="55">
        <v>6</v>
      </c>
      <c r="I19" s="893"/>
      <c r="J19" s="894"/>
      <c r="K19" s="894"/>
      <c r="L19" s="894"/>
      <c r="M19" s="894"/>
      <c r="N19" s="895"/>
    </row>
    <row r="20" spans="1:18" ht="27.6" customHeight="1">
      <c r="A20" s="55">
        <v>2</v>
      </c>
      <c r="B20" s="873" t="s">
        <v>683</v>
      </c>
      <c r="C20" s="874"/>
      <c r="D20" s="874"/>
      <c r="E20" s="874"/>
      <c r="F20" s="874"/>
      <c r="G20" s="875"/>
      <c r="H20" s="55">
        <v>7</v>
      </c>
      <c r="I20" s="873"/>
      <c r="J20" s="874"/>
      <c r="K20" s="874"/>
      <c r="L20" s="874"/>
      <c r="M20" s="874"/>
      <c r="N20" s="875"/>
    </row>
    <row r="21" spans="1:18" ht="35.450000000000003" customHeight="1">
      <c r="A21" s="55">
        <v>3</v>
      </c>
      <c r="B21" s="873" t="s">
        <v>684</v>
      </c>
      <c r="C21" s="874"/>
      <c r="D21" s="874"/>
      <c r="E21" s="874"/>
      <c r="F21" s="874"/>
      <c r="G21" s="875"/>
      <c r="H21" s="55">
        <v>8</v>
      </c>
      <c r="I21" s="873"/>
      <c r="J21" s="874"/>
      <c r="K21" s="874"/>
      <c r="L21" s="874"/>
      <c r="M21" s="874"/>
      <c r="N21" s="875"/>
    </row>
    <row r="22" spans="1:18" ht="36" customHeight="1">
      <c r="A22" s="55">
        <v>4</v>
      </c>
      <c r="B22" s="873" t="s">
        <v>685</v>
      </c>
      <c r="C22" s="874"/>
      <c r="D22" s="874"/>
      <c r="E22" s="874"/>
      <c r="F22" s="874"/>
      <c r="G22" s="875"/>
      <c r="H22" s="55">
        <v>9</v>
      </c>
      <c r="I22" s="873"/>
      <c r="J22" s="874"/>
      <c r="K22" s="874"/>
      <c r="L22" s="874"/>
      <c r="M22" s="874"/>
      <c r="N22" s="875"/>
    </row>
    <row r="23" spans="1:18" ht="15" hidden="1" customHeight="1">
      <c r="A23" s="55">
        <v>5</v>
      </c>
      <c r="B23" s="873"/>
      <c r="C23" s="874"/>
      <c r="D23" s="874"/>
      <c r="E23" s="874"/>
      <c r="F23" s="874"/>
      <c r="G23" s="875"/>
      <c r="H23" s="55">
        <v>10</v>
      </c>
      <c r="I23" s="876"/>
      <c r="J23" s="876"/>
      <c r="K23" s="876"/>
      <c r="L23" s="876"/>
      <c r="M23" s="876"/>
      <c r="N23" s="876"/>
    </row>
    <row r="24" spans="1:18">
      <c r="A24" s="951" t="s">
        <v>278</v>
      </c>
      <c r="B24" s="952"/>
      <c r="C24" s="952"/>
      <c r="D24" s="952"/>
      <c r="E24" s="952"/>
      <c r="F24" s="952"/>
      <c r="G24" s="952"/>
      <c r="H24" s="952"/>
      <c r="I24" s="952"/>
      <c r="J24" s="952"/>
      <c r="K24" s="952"/>
      <c r="L24" s="952"/>
      <c r="M24" s="952"/>
      <c r="N24" s="953"/>
    </row>
    <row r="25" spans="1:18" ht="15" customHeight="1">
      <c r="A25" s="851" t="s">
        <v>279</v>
      </c>
      <c r="B25" s="852"/>
      <c r="C25" s="852"/>
      <c r="D25" s="852"/>
      <c r="E25" s="852"/>
      <c r="F25" s="852"/>
      <c r="G25" s="852"/>
      <c r="H25" s="853"/>
      <c r="I25" s="854" t="s">
        <v>611</v>
      </c>
      <c r="J25" s="855"/>
      <c r="K25" s="856" t="s">
        <v>612</v>
      </c>
      <c r="L25" s="856"/>
      <c r="M25" s="857" t="s">
        <v>282</v>
      </c>
      <c r="N25" s="857"/>
    </row>
    <row r="26" spans="1:18">
      <c r="A26" s="1171" t="s">
        <v>728</v>
      </c>
      <c r="B26" s="1172"/>
      <c r="C26" s="1172"/>
      <c r="D26" s="1172"/>
      <c r="E26" s="1172"/>
      <c r="F26" s="1172"/>
      <c r="G26" s="1172"/>
      <c r="H26" s="1173"/>
      <c r="I26" s="847">
        <v>1</v>
      </c>
      <c r="J26" s="847"/>
      <c r="K26" s="847"/>
      <c r="L26" s="847"/>
      <c r="M26" s="848"/>
      <c r="N26" s="848"/>
      <c r="O26" s="101" t="s">
        <v>346</v>
      </c>
      <c r="P26" s="101"/>
      <c r="Q26" s="101"/>
      <c r="R26" s="101"/>
    </row>
    <row r="27" spans="1:18" ht="1.5" customHeight="1">
      <c r="A27" s="858"/>
      <c r="B27" s="859"/>
      <c r="C27" s="859"/>
      <c r="D27" s="859"/>
      <c r="E27" s="859"/>
      <c r="F27" s="859"/>
      <c r="G27" s="859"/>
      <c r="H27" s="860"/>
      <c r="I27" s="847"/>
      <c r="J27" s="847"/>
      <c r="K27" s="949"/>
      <c r="L27" s="949"/>
      <c r="M27" s="950"/>
      <c r="N27" s="950"/>
      <c r="O27" s="101" t="s">
        <v>346</v>
      </c>
      <c r="P27" s="101"/>
      <c r="Q27" s="101"/>
      <c r="R27" s="101"/>
    </row>
    <row r="28" spans="1:18" ht="15" hidden="1" customHeight="1">
      <c r="A28" s="858"/>
      <c r="B28" s="859"/>
      <c r="C28" s="859"/>
      <c r="D28" s="859"/>
      <c r="E28" s="859"/>
      <c r="F28" s="859"/>
      <c r="G28" s="859"/>
      <c r="H28" s="860"/>
      <c r="I28" s="847"/>
      <c r="J28" s="847"/>
      <c r="K28" s="949"/>
      <c r="L28" s="949"/>
      <c r="M28" s="950"/>
      <c r="N28" s="950"/>
      <c r="O28" s="101" t="s">
        <v>346</v>
      </c>
      <c r="P28" s="101"/>
      <c r="Q28" s="101"/>
      <c r="R28" s="101"/>
    </row>
    <row r="29" spans="1:18" ht="15" customHeight="1">
      <c r="A29" s="851" t="s">
        <v>283</v>
      </c>
      <c r="B29" s="852"/>
      <c r="C29" s="852"/>
      <c r="D29" s="852"/>
      <c r="E29" s="852"/>
      <c r="F29" s="852"/>
      <c r="G29" s="852"/>
      <c r="H29" s="853"/>
      <c r="I29" s="854" t="s">
        <v>611</v>
      </c>
      <c r="J29" s="855"/>
      <c r="K29" s="856" t="s">
        <v>612</v>
      </c>
      <c r="L29" s="856"/>
      <c r="M29" s="854" t="s">
        <v>282</v>
      </c>
      <c r="N29" s="855"/>
      <c r="O29" s="101" t="s">
        <v>346</v>
      </c>
      <c r="P29" s="117" t="s">
        <v>346</v>
      </c>
    </row>
    <row r="30" spans="1:18" ht="24.75" customHeight="1">
      <c r="A30" s="1171"/>
      <c r="B30" s="1172"/>
      <c r="C30" s="1172"/>
      <c r="D30" s="1172"/>
      <c r="E30" s="1172"/>
      <c r="F30" s="1172"/>
      <c r="G30" s="1172"/>
      <c r="H30" s="1173"/>
      <c r="I30" s="849"/>
      <c r="J30" s="847"/>
      <c r="K30" s="869"/>
      <c r="L30" s="847"/>
      <c r="M30" s="848"/>
      <c r="N30" s="848"/>
    </row>
    <row r="31" spans="1:18" ht="15" hidden="1" customHeight="1">
      <c r="A31" s="858"/>
      <c r="B31" s="859"/>
      <c r="C31" s="859"/>
      <c r="D31" s="859"/>
      <c r="E31" s="859"/>
      <c r="F31" s="859"/>
      <c r="G31" s="859"/>
      <c r="H31" s="860"/>
      <c r="I31" s="869"/>
      <c r="J31" s="847"/>
      <c r="K31" s="869"/>
      <c r="L31" s="847"/>
      <c r="M31" s="848"/>
      <c r="N31" s="848"/>
    </row>
    <row r="32" spans="1:18" ht="15" customHeight="1">
      <c r="A32" s="851" t="s">
        <v>284</v>
      </c>
      <c r="B32" s="852"/>
      <c r="C32" s="852"/>
      <c r="D32" s="852"/>
      <c r="E32" s="852"/>
      <c r="F32" s="852"/>
      <c r="G32" s="852"/>
      <c r="H32" s="853"/>
      <c r="I32" s="854" t="s">
        <v>611</v>
      </c>
      <c r="J32" s="855"/>
      <c r="K32" s="856" t="s">
        <v>612</v>
      </c>
      <c r="L32" s="856"/>
      <c r="M32" s="857" t="s">
        <v>285</v>
      </c>
      <c r="N32" s="843"/>
    </row>
    <row r="33" spans="1:14">
      <c r="A33" s="1171"/>
      <c r="B33" s="1172"/>
      <c r="C33" s="1172"/>
      <c r="D33" s="1172"/>
      <c r="E33" s="1172"/>
      <c r="F33" s="1172"/>
      <c r="G33" s="1172"/>
      <c r="H33" s="1173"/>
      <c r="I33" s="849"/>
      <c r="J33" s="847"/>
      <c r="K33" s="847"/>
      <c r="L33" s="847"/>
      <c r="M33" s="848"/>
      <c r="N33" s="848"/>
    </row>
    <row r="34" spans="1:14" ht="15" hidden="1" customHeight="1">
      <c r="A34" s="858"/>
      <c r="B34" s="859"/>
      <c r="C34" s="859"/>
      <c r="D34" s="859"/>
      <c r="E34" s="859"/>
      <c r="F34" s="859"/>
      <c r="G34" s="859"/>
      <c r="H34" s="860"/>
      <c r="I34" s="847"/>
      <c r="J34" s="847"/>
      <c r="K34" s="847"/>
      <c r="L34" s="847"/>
      <c r="M34" s="848"/>
      <c r="N34" s="848"/>
    </row>
    <row r="35" spans="1:14" ht="15" customHeight="1">
      <c r="A35" s="851" t="s">
        <v>286</v>
      </c>
      <c r="B35" s="852"/>
      <c r="C35" s="852"/>
      <c r="D35" s="852"/>
      <c r="E35" s="852"/>
      <c r="F35" s="852"/>
      <c r="G35" s="852"/>
      <c r="H35" s="853"/>
      <c r="I35" s="854" t="s">
        <v>611</v>
      </c>
      <c r="J35" s="855"/>
      <c r="K35" s="856" t="s">
        <v>612</v>
      </c>
      <c r="L35" s="856"/>
      <c r="M35" s="857" t="s">
        <v>285</v>
      </c>
      <c r="N35" s="843"/>
    </row>
    <row r="36" spans="1:14">
      <c r="A36" s="1174"/>
      <c r="B36" s="1175"/>
      <c r="C36" s="1175"/>
      <c r="D36" s="1175"/>
      <c r="E36" s="1175"/>
      <c r="F36" s="1175"/>
      <c r="G36" s="1175"/>
      <c r="H36" s="1176"/>
      <c r="I36" s="849"/>
      <c r="J36" s="847"/>
      <c r="K36" s="847"/>
      <c r="L36" s="847"/>
      <c r="M36" s="848"/>
      <c r="N36" s="848"/>
    </row>
    <row r="37" spans="1:14" ht="15" hidden="1" customHeight="1">
      <c r="A37" s="844"/>
      <c r="B37" s="845"/>
      <c r="C37" s="845"/>
      <c r="D37" s="845"/>
      <c r="E37" s="845"/>
      <c r="F37" s="845"/>
      <c r="G37" s="845"/>
      <c r="H37" s="846"/>
      <c r="I37" s="847"/>
      <c r="J37" s="847"/>
      <c r="K37" s="847"/>
      <c r="L37" s="847"/>
      <c r="M37" s="848"/>
      <c r="N37" s="848"/>
    </row>
    <row r="38" spans="1:14">
      <c r="A38" s="51"/>
      <c r="B38" s="51"/>
      <c r="C38" s="51"/>
      <c r="D38" s="51"/>
      <c r="E38" s="51"/>
      <c r="F38" s="51"/>
      <c r="G38" s="51"/>
      <c r="H38" s="51"/>
      <c r="I38" s="51"/>
      <c r="J38" s="51"/>
      <c r="K38" s="51"/>
      <c r="L38" s="51"/>
      <c r="M38" s="51"/>
      <c r="N38" s="51"/>
    </row>
    <row r="39" spans="1:14">
      <c r="A39" s="840" t="s">
        <v>287</v>
      </c>
      <c r="B39" s="841"/>
      <c r="C39" s="841"/>
      <c r="D39" s="841"/>
      <c r="E39" s="841"/>
      <c r="F39" s="841"/>
      <c r="G39" s="841"/>
      <c r="H39" s="841"/>
      <c r="I39" s="841"/>
      <c r="J39" s="841"/>
      <c r="K39" s="841"/>
      <c r="L39" s="841"/>
      <c r="M39" s="841"/>
      <c r="N39" s="842"/>
    </row>
    <row r="40" spans="1:14" ht="42.75">
      <c r="A40" s="1177" t="s">
        <v>288</v>
      </c>
      <c r="B40" s="1178"/>
      <c r="C40" s="58" t="s">
        <v>289</v>
      </c>
      <c r="D40" s="58" t="s">
        <v>290</v>
      </c>
      <c r="E40" s="58" t="s">
        <v>291</v>
      </c>
      <c r="F40" s="58" t="s">
        <v>292</v>
      </c>
      <c r="G40" s="58" t="s">
        <v>293</v>
      </c>
      <c r="H40" s="58" t="s">
        <v>294</v>
      </c>
      <c r="I40" s="58" t="s">
        <v>295</v>
      </c>
      <c r="J40" s="58" t="s">
        <v>296</v>
      </c>
      <c r="K40" s="58" t="s">
        <v>297</v>
      </c>
      <c r="L40" s="58" t="s">
        <v>298</v>
      </c>
      <c r="M40" s="58" t="s">
        <v>299</v>
      </c>
      <c r="N40" s="58" t="s">
        <v>300</v>
      </c>
    </row>
    <row r="41" spans="1:14">
      <c r="A41" s="836">
        <f>IF(A19&gt;0,A19,"")</f>
        <v>1</v>
      </c>
      <c r="B41" s="837"/>
      <c r="C41" s="59"/>
      <c r="D41" s="59"/>
      <c r="E41" s="59"/>
      <c r="F41" s="60"/>
      <c r="G41" s="60"/>
      <c r="H41" s="60"/>
      <c r="I41" s="60"/>
      <c r="J41" s="60"/>
      <c r="K41" s="60" t="s">
        <v>313</v>
      </c>
      <c r="L41" s="60"/>
      <c r="M41" s="60"/>
      <c r="N41" s="100"/>
    </row>
    <row r="42" spans="1:14" ht="15.75" thickBot="1">
      <c r="A42" s="838"/>
      <c r="B42" s="839"/>
      <c r="C42" s="61"/>
      <c r="D42" s="61"/>
      <c r="E42" s="61"/>
      <c r="F42" s="62"/>
      <c r="G42" s="62"/>
      <c r="H42" s="62"/>
      <c r="I42" s="62"/>
      <c r="J42" s="137"/>
      <c r="K42" s="63"/>
      <c r="L42" s="62"/>
      <c r="M42" s="62"/>
      <c r="N42" s="61"/>
    </row>
    <row r="43" spans="1:14">
      <c r="A43" s="1179">
        <v>2</v>
      </c>
      <c r="B43" s="1180"/>
      <c r="C43" s="59"/>
      <c r="D43" s="59"/>
      <c r="E43" s="59"/>
      <c r="F43" s="60"/>
      <c r="G43" s="60"/>
      <c r="H43" s="60"/>
      <c r="I43" s="60"/>
      <c r="J43" s="60"/>
      <c r="K43" s="60"/>
      <c r="L43" s="60" t="s">
        <v>313</v>
      </c>
      <c r="M43" s="60"/>
      <c r="N43" s="100"/>
    </row>
    <row r="44" spans="1:14" ht="15.75" thickBot="1">
      <c r="A44" s="838"/>
      <c r="B44" s="839"/>
      <c r="C44" s="61"/>
      <c r="D44" s="61"/>
      <c r="E44" s="61"/>
      <c r="F44" s="62"/>
      <c r="G44" s="62"/>
      <c r="H44" s="62"/>
      <c r="I44" s="62"/>
      <c r="J44" s="137"/>
      <c r="K44" s="63"/>
      <c r="L44" s="62"/>
      <c r="M44" s="62"/>
      <c r="N44" s="61"/>
    </row>
    <row r="45" spans="1:14">
      <c r="A45" s="1179">
        <v>3</v>
      </c>
      <c r="B45" s="1180"/>
      <c r="C45" s="59"/>
      <c r="D45" s="59"/>
      <c r="E45" s="59"/>
      <c r="F45" s="60"/>
      <c r="G45" s="60"/>
      <c r="H45" s="60"/>
      <c r="I45" s="60"/>
      <c r="J45" s="60"/>
      <c r="K45" s="60"/>
      <c r="L45" s="60"/>
      <c r="M45" s="60" t="s">
        <v>275</v>
      </c>
      <c r="N45" s="100"/>
    </row>
    <row r="46" spans="1:14" ht="15.75" thickBot="1">
      <c r="A46" s="838"/>
      <c r="B46" s="839"/>
      <c r="C46" s="61"/>
      <c r="D46" s="61"/>
      <c r="E46" s="61"/>
      <c r="F46" s="62"/>
      <c r="G46" s="62"/>
      <c r="H46" s="62"/>
      <c r="I46" s="62"/>
      <c r="J46" s="137"/>
      <c r="K46" s="63"/>
      <c r="L46" s="62"/>
      <c r="M46" s="62"/>
      <c r="N46" s="61"/>
    </row>
    <row r="47" spans="1:14" ht="15" hidden="1" customHeight="1">
      <c r="A47" s="1179">
        <v>4</v>
      </c>
      <c r="B47" s="1180"/>
      <c r="C47" s="59"/>
      <c r="D47" s="59"/>
      <c r="E47" s="59"/>
      <c r="F47" s="60"/>
      <c r="G47" s="60"/>
      <c r="H47" s="60"/>
      <c r="I47" s="60"/>
      <c r="J47" s="60"/>
      <c r="K47" s="60"/>
      <c r="L47" s="59"/>
      <c r="M47" s="59"/>
      <c r="N47" s="59" t="s">
        <v>313</v>
      </c>
    </row>
    <row r="48" spans="1:14" ht="15.75" hidden="1" customHeight="1" thickBot="1">
      <c r="A48" s="838"/>
      <c r="B48" s="839"/>
      <c r="C48" s="61"/>
      <c r="D48" s="61"/>
      <c r="E48" s="61"/>
      <c r="F48" s="61"/>
      <c r="G48" s="61"/>
      <c r="H48" s="61"/>
      <c r="I48" s="61"/>
      <c r="J48" s="62"/>
      <c r="K48" s="62"/>
      <c r="L48" s="61"/>
      <c r="M48" s="61"/>
      <c r="N48" s="61"/>
    </row>
    <row r="49" spans="1:14">
      <c r="A49" s="83"/>
      <c r="B49" s="83"/>
      <c r="C49" s="83"/>
      <c r="D49" s="83"/>
      <c r="E49" s="83"/>
      <c r="F49" s="83"/>
      <c r="G49" s="83"/>
      <c r="H49" s="83"/>
      <c r="I49" s="83"/>
      <c r="J49" s="83"/>
      <c r="K49" s="83"/>
      <c r="L49" s="83"/>
      <c r="M49" s="83"/>
      <c r="N49" s="83"/>
    </row>
    <row r="50" spans="1:14">
      <c r="A50" s="810" t="s">
        <v>301</v>
      </c>
      <c r="B50" s="811"/>
      <c r="C50" s="811"/>
      <c r="D50" s="811"/>
      <c r="E50" s="811"/>
      <c r="F50" s="811"/>
      <c r="G50" s="811"/>
      <c r="H50" s="811"/>
      <c r="I50" s="811"/>
      <c r="J50" s="811"/>
      <c r="K50" s="811"/>
      <c r="L50" s="811"/>
      <c r="M50" s="811"/>
      <c r="N50" s="812"/>
    </row>
    <row r="51" spans="1:14" ht="29.25" customHeight="1">
      <c r="A51" s="84" t="s">
        <v>302</v>
      </c>
      <c r="B51" s="831" t="s">
        <v>303</v>
      </c>
      <c r="C51" s="832"/>
      <c r="D51" s="832"/>
      <c r="E51" s="832"/>
      <c r="F51" s="833"/>
      <c r="G51" s="834" t="s">
        <v>304</v>
      </c>
      <c r="H51" s="834"/>
      <c r="I51" s="834" t="s">
        <v>305</v>
      </c>
      <c r="J51" s="834"/>
      <c r="K51" s="834" t="s">
        <v>306</v>
      </c>
      <c r="L51" s="834"/>
      <c r="M51" s="835" t="s">
        <v>307</v>
      </c>
      <c r="N51" s="835"/>
    </row>
    <row r="52" spans="1:14">
      <c r="A52" s="85" t="s">
        <v>344</v>
      </c>
      <c r="B52" s="816" t="s">
        <v>345</v>
      </c>
      <c r="C52" s="827"/>
      <c r="D52" s="827"/>
      <c r="E52" s="827"/>
      <c r="F52" s="828"/>
      <c r="G52" s="819">
        <v>27.4</v>
      </c>
      <c r="H52" s="820"/>
      <c r="I52" s="1049">
        <v>20</v>
      </c>
      <c r="J52" s="829"/>
      <c r="K52" s="829"/>
      <c r="L52" s="829"/>
      <c r="M52" s="946">
        <f>+G52*I52</f>
        <v>548</v>
      </c>
      <c r="N52" s="946"/>
    </row>
    <row r="53" spans="1:14">
      <c r="A53" s="85" t="s">
        <v>344</v>
      </c>
      <c r="B53" s="816" t="s">
        <v>354</v>
      </c>
      <c r="C53" s="827"/>
      <c r="D53" s="827"/>
      <c r="E53" s="827"/>
      <c r="F53" s="828"/>
      <c r="G53" s="819">
        <v>16.02</v>
      </c>
      <c r="H53" s="820"/>
      <c r="I53" s="1049">
        <v>10</v>
      </c>
      <c r="J53" s="829"/>
      <c r="K53" s="829"/>
      <c r="L53" s="829"/>
      <c r="M53" s="946">
        <f>+G53*I53</f>
        <v>160.19999999999999</v>
      </c>
      <c r="N53" s="946"/>
    </row>
    <row r="54" spans="1:14" ht="14.25" customHeight="1">
      <c r="A54" s="85" t="s">
        <v>422</v>
      </c>
      <c r="B54" s="816" t="s">
        <v>467</v>
      </c>
      <c r="C54" s="827"/>
      <c r="D54" s="827"/>
      <c r="E54" s="827"/>
      <c r="F54" s="828"/>
      <c r="G54" s="819">
        <v>14.94</v>
      </c>
      <c r="H54" s="820"/>
      <c r="I54" s="829">
        <v>10</v>
      </c>
      <c r="J54" s="829"/>
      <c r="K54" s="829"/>
      <c r="L54" s="829"/>
      <c r="M54" s="946">
        <f>+G54*I54</f>
        <v>149.4</v>
      </c>
      <c r="N54" s="946"/>
    </row>
    <row r="55" spans="1:14" hidden="1">
      <c r="A55" s="91"/>
      <c r="B55" s="973"/>
      <c r="C55" s="827"/>
      <c r="D55" s="827"/>
      <c r="E55" s="827"/>
      <c r="F55" s="828"/>
      <c r="G55" s="819"/>
      <c r="H55" s="820"/>
      <c r="I55" s="829"/>
      <c r="J55" s="829"/>
      <c r="K55" s="829"/>
      <c r="L55" s="829"/>
      <c r="M55" s="946"/>
      <c r="N55" s="946"/>
    </row>
    <row r="56" spans="1:14" hidden="1">
      <c r="A56" s="91"/>
      <c r="B56" s="973"/>
      <c r="C56" s="827"/>
      <c r="D56" s="827"/>
      <c r="E56" s="827"/>
      <c r="F56" s="828"/>
      <c r="G56" s="819"/>
      <c r="H56" s="820"/>
      <c r="I56" s="829"/>
      <c r="J56" s="829"/>
      <c r="K56" s="829"/>
      <c r="L56" s="829"/>
      <c r="M56" s="946"/>
      <c r="N56" s="946"/>
    </row>
    <row r="57" spans="1:14" hidden="1">
      <c r="A57" s="91"/>
      <c r="B57" s="973"/>
      <c r="C57" s="827"/>
      <c r="D57" s="827"/>
      <c r="E57" s="827"/>
      <c r="F57" s="828"/>
      <c r="G57" s="819"/>
      <c r="H57" s="820"/>
      <c r="I57" s="829"/>
      <c r="J57" s="829"/>
      <c r="K57" s="829"/>
      <c r="L57" s="829"/>
      <c r="M57" s="946"/>
      <c r="N57" s="946"/>
    </row>
    <row r="58" spans="1:14">
      <c r="A58" s="86">
        <f>COUNTA(B52:F57)</f>
        <v>3</v>
      </c>
      <c r="B58" s="808" t="s">
        <v>308</v>
      </c>
      <c r="C58" s="808"/>
      <c r="D58" s="808"/>
      <c r="E58" s="808"/>
      <c r="F58" s="808"/>
      <c r="G58" s="808"/>
      <c r="H58" s="808"/>
      <c r="I58" s="808"/>
      <c r="J58" s="808"/>
      <c r="K58" s="808"/>
      <c r="L58" s="809"/>
      <c r="M58" s="948">
        <f>SUM(M52:M57)</f>
        <v>857.6</v>
      </c>
      <c r="N58" s="948"/>
    </row>
    <row r="59" spans="1:14">
      <c r="A59" s="83"/>
      <c r="B59" s="83"/>
      <c r="C59" s="83"/>
      <c r="D59" s="83"/>
      <c r="E59" s="83"/>
      <c r="F59" s="83"/>
      <c r="G59" s="83"/>
      <c r="H59" s="83"/>
      <c r="I59" s="83"/>
      <c r="J59" s="83"/>
      <c r="K59" s="83"/>
      <c r="L59" s="83"/>
      <c r="M59" s="83"/>
      <c r="N59" s="83"/>
    </row>
    <row r="60" spans="1:14">
      <c r="A60" s="810" t="s">
        <v>309</v>
      </c>
      <c r="B60" s="811"/>
      <c r="C60" s="811"/>
      <c r="D60" s="811"/>
      <c r="E60" s="811"/>
      <c r="F60" s="811"/>
      <c r="G60" s="811"/>
      <c r="H60" s="811"/>
      <c r="I60" s="811"/>
      <c r="J60" s="811"/>
      <c r="K60" s="811"/>
      <c r="L60" s="811"/>
      <c r="M60" s="811"/>
      <c r="N60" s="812"/>
    </row>
    <row r="61" spans="1:14">
      <c r="A61" s="813" t="s">
        <v>310</v>
      </c>
      <c r="B61" s="814"/>
      <c r="C61" s="814"/>
      <c r="D61" s="815"/>
      <c r="E61" s="813" t="s">
        <v>108</v>
      </c>
      <c r="F61" s="814"/>
      <c r="G61" s="814"/>
      <c r="H61" s="814"/>
      <c r="I61" s="814"/>
      <c r="J61" s="814"/>
      <c r="K61" s="814"/>
      <c r="L61" s="814"/>
      <c r="M61" s="794" t="s">
        <v>311</v>
      </c>
      <c r="N61" s="796"/>
    </row>
    <row r="62" spans="1:14">
      <c r="A62" s="794" t="s">
        <v>312</v>
      </c>
      <c r="B62" s="795"/>
      <c r="C62" s="795"/>
      <c r="D62" s="795"/>
      <c r="E62" s="795"/>
      <c r="F62" s="795"/>
      <c r="G62" s="795"/>
      <c r="H62" s="795"/>
      <c r="I62" s="795"/>
      <c r="J62" s="795"/>
      <c r="K62" s="795"/>
      <c r="L62" s="796"/>
      <c r="M62" s="797"/>
      <c r="N62" s="797"/>
    </row>
  </sheetData>
  <mergeCells count="136">
    <mergeCell ref="A1:N1"/>
    <mergeCell ref="A3:D3"/>
    <mergeCell ref="E3:H3"/>
    <mergeCell ref="I3:N3"/>
    <mergeCell ref="A4:D5"/>
    <mergeCell ref="E4:H5"/>
    <mergeCell ref="I4:N5"/>
    <mergeCell ref="A8:D8"/>
    <mergeCell ref="E8:H8"/>
    <mergeCell ref="I8:J8"/>
    <mergeCell ref="K8:L8"/>
    <mergeCell ref="M8:N8"/>
    <mergeCell ref="A9:B9"/>
    <mergeCell ref="C9:N9"/>
    <mergeCell ref="A6:D7"/>
    <mergeCell ref="E6:H7"/>
    <mergeCell ref="I6:N6"/>
    <mergeCell ref="I7:J7"/>
    <mergeCell ref="K7:L7"/>
    <mergeCell ref="M7:N7"/>
    <mergeCell ref="B21:G21"/>
    <mergeCell ref="I21:N21"/>
    <mergeCell ref="B22:G22"/>
    <mergeCell ref="I22:N22"/>
    <mergeCell ref="B23:G23"/>
    <mergeCell ref="I23:N23"/>
    <mergeCell ref="A10:B17"/>
    <mergeCell ref="C10:N17"/>
    <mergeCell ref="A18:N18"/>
    <mergeCell ref="B19:G19"/>
    <mergeCell ref="I19:N19"/>
    <mergeCell ref="B20:G20"/>
    <mergeCell ref="I20:N20"/>
    <mergeCell ref="A24:N24"/>
    <mergeCell ref="A25:H25"/>
    <mergeCell ref="I25:J25"/>
    <mergeCell ref="K25:L25"/>
    <mergeCell ref="M25:N25"/>
    <mergeCell ref="A26:H26"/>
    <mergeCell ref="I26:J26"/>
    <mergeCell ref="K26:L26"/>
    <mergeCell ref="M26:N26"/>
    <mergeCell ref="A29:H29"/>
    <mergeCell ref="I29:J29"/>
    <mergeCell ref="K29:L29"/>
    <mergeCell ref="M29:N29"/>
    <mergeCell ref="A30:H30"/>
    <mergeCell ref="I30:J30"/>
    <mergeCell ref="K30:L30"/>
    <mergeCell ref="M30:N30"/>
    <mergeCell ref="A27:H27"/>
    <mergeCell ref="I27:J27"/>
    <mergeCell ref="K27:L27"/>
    <mergeCell ref="M27:N27"/>
    <mergeCell ref="A28:H28"/>
    <mergeCell ref="I28:J28"/>
    <mergeCell ref="K28:L28"/>
    <mergeCell ref="M28:N28"/>
    <mergeCell ref="A33:H33"/>
    <mergeCell ref="I33:J33"/>
    <mergeCell ref="K33:L33"/>
    <mergeCell ref="M33:N33"/>
    <mergeCell ref="A34:H34"/>
    <mergeCell ref="I34:J34"/>
    <mergeCell ref="K34:L34"/>
    <mergeCell ref="M34:N34"/>
    <mergeCell ref="A31:H31"/>
    <mergeCell ref="I31:J31"/>
    <mergeCell ref="K31:L31"/>
    <mergeCell ref="M31:N31"/>
    <mergeCell ref="A32:H32"/>
    <mergeCell ref="I32:J32"/>
    <mergeCell ref="K32:L32"/>
    <mergeCell ref="M32:N32"/>
    <mergeCell ref="A37:H37"/>
    <mergeCell ref="I37:J37"/>
    <mergeCell ref="K37:L37"/>
    <mergeCell ref="M37:N37"/>
    <mergeCell ref="A39:N39"/>
    <mergeCell ref="A40:B40"/>
    <mergeCell ref="A35:H35"/>
    <mergeCell ref="I35:J35"/>
    <mergeCell ref="K35:L35"/>
    <mergeCell ref="M35:N35"/>
    <mergeCell ref="A36:H36"/>
    <mergeCell ref="I36:J36"/>
    <mergeCell ref="K36:L36"/>
    <mergeCell ref="M36:N36"/>
    <mergeCell ref="A41:B42"/>
    <mergeCell ref="A43:B44"/>
    <mergeCell ref="A45:B46"/>
    <mergeCell ref="A47:B48"/>
    <mergeCell ref="A50:N50"/>
    <mergeCell ref="B51:F51"/>
    <mergeCell ref="G51:H51"/>
    <mergeCell ref="I51:J51"/>
    <mergeCell ref="K51:L51"/>
    <mergeCell ref="M51:N51"/>
    <mergeCell ref="B54:F54"/>
    <mergeCell ref="G54:H54"/>
    <mergeCell ref="I54:J54"/>
    <mergeCell ref="K54:L54"/>
    <mergeCell ref="M54:N54"/>
    <mergeCell ref="B52:F52"/>
    <mergeCell ref="G52:H52"/>
    <mergeCell ref="I52:J52"/>
    <mergeCell ref="K52:L52"/>
    <mergeCell ref="M52:N52"/>
    <mergeCell ref="B53:F53"/>
    <mergeCell ref="G53:H53"/>
    <mergeCell ref="I53:J53"/>
    <mergeCell ref="K53:L53"/>
    <mergeCell ref="M53:N53"/>
    <mergeCell ref="B55:F55"/>
    <mergeCell ref="G55:H55"/>
    <mergeCell ref="I55:J55"/>
    <mergeCell ref="K55:L55"/>
    <mergeCell ref="M55:N55"/>
    <mergeCell ref="B56:F56"/>
    <mergeCell ref="G56:H56"/>
    <mergeCell ref="I56:J56"/>
    <mergeCell ref="K56:L56"/>
    <mergeCell ref="M56:N56"/>
    <mergeCell ref="A60:N60"/>
    <mergeCell ref="A61:D61"/>
    <mergeCell ref="E61:L61"/>
    <mergeCell ref="M61:N61"/>
    <mergeCell ref="A62:L62"/>
    <mergeCell ref="M62:N62"/>
    <mergeCell ref="B57:F57"/>
    <mergeCell ref="G57:H57"/>
    <mergeCell ref="I57:J57"/>
    <mergeCell ref="K57:L57"/>
    <mergeCell ref="M57:N57"/>
    <mergeCell ref="B58:L58"/>
    <mergeCell ref="M58:N58"/>
  </mergeCells>
  <conditionalFormatting sqref="C47:N47 C41:N41 C43:N43 C45:N45">
    <cfRule type="cellIs" dxfId="31" priority="8" stopIfTrue="1" operator="equal">
      <formula>"x"</formula>
    </cfRule>
  </conditionalFormatting>
  <conditionalFormatting sqref="C48:N48 C46:N46 C44:N44 C42:N42 J43:N43 M45:N45">
    <cfRule type="cellIs" dxfId="30" priority="7" stopIfTrue="1" operator="equal">
      <formula>"x"</formula>
    </cfRule>
  </conditionalFormatting>
  <conditionalFormatting sqref="C47:N47 C41:N41 C43:N43">
    <cfRule type="cellIs" dxfId="5" priority="4" stopIfTrue="1" operator="equal">
      <formula>"x"</formula>
    </cfRule>
  </conditionalFormatting>
  <conditionalFormatting sqref="C48:N48 C42:N42 C44:N44">
    <cfRule type="cellIs" dxfId="4" priority="3" stopIfTrue="1" operator="equal">
      <formula>"x"</formula>
    </cfRule>
  </conditionalFormatting>
  <conditionalFormatting sqref="C45:N45">
    <cfRule type="cellIs" dxfId="3" priority="2" stopIfTrue="1" operator="equal">
      <formula>"x"</formula>
    </cfRule>
  </conditionalFormatting>
  <conditionalFormatting sqref="C46:N46">
    <cfRule type="cellIs" dxfId="2"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1:N48"/>
  </dataValidations>
  <pageMargins left="0.7" right="0.7" top="0.75" bottom="0.75" header="0.3" footer="0.3"/>
  <pageSetup paperSize="9" scale="76" fitToWidth="0" orientation="portrait" r:id="rId1"/>
</worksheet>
</file>

<file path=xl/worksheets/sheet19.xml><?xml version="1.0" encoding="utf-8"?>
<worksheet xmlns="http://schemas.openxmlformats.org/spreadsheetml/2006/main" xmlns:r="http://schemas.openxmlformats.org/officeDocument/2006/relationships">
  <sheetPr>
    <tabColor rgb="FF00B050"/>
  </sheetPr>
  <dimension ref="A1:IU65391"/>
  <sheetViews>
    <sheetView topLeftCell="A13" workbookViewId="0">
      <selection activeCell="X44" sqref="X44"/>
    </sheetView>
  </sheetViews>
  <sheetFormatPr defaultColWidth="9.140625" defaultRowHeight="12.75"/>
  <cols>
    <col min="1" max="1" width="4.5703125" style="51" customWidth="1"/>
    <col min="2" max="2" width="10.28515625" style="51" customWidth="1"/>
    <col min="3" max="3" width="7.85546875" style="51" customWidth="1"/>
    <col min="4" max="4" width="6.42578125" style="51" customWidth="1"/>
    <col min="5" max="6" width="4.85546875" style="51" customWidth="1"/>
    <col min="7" max="7" width="5.7109375" style="51" customWidth="1"/>
    <col min="8" max="8" width="7.28515625" style="51" customWidth="1"/>
    <col min="9" max="9" width="9" style="51" customWidth="1"/>
    <col min="10" max="10" width="14.42578125" style="51" customWidth="1"/>
    <col min="11" max="11" width="6.5703125" style="51" customWidth="1"/>
    <col min="12" max="12" width="5.28515625" style="51" customWidth="1"/>
    <col min="13" max="13" width="5.140625" style="51" customWidth="1"/>
    <col min="14" max="14" width="6.85546875" style="51" customWidth="1"/>
    <col min="15" max="15" width="7.5703125" style="51" customWidth="1"/>
    <col min="16" max="16" width="2" style="51" customWidth="1"/>
    <col min="17" max="17" width="7.140625" style="51" customWidth="1"/>
    <col min="18" max="18" width="1.5703125" style="51" customWidth="1"/>
    <col min="19" max="244" width="9.140625" style="51"/>
    <col min="245" max="245" width="14.140625" style="51" customWidth="1"/>
    <col min="246" max="16384" width="9.140625" style="51"/>
  </cols>
  <sheetData>
    <row r="1" spans="1:23" ht="18.75" thickBot="1">
      <c r="A1" s="915" t="s">
        <v>520</v>
      </c>
      <c r="B1" s="915"/>
      <c r="C1" s="915"/>
      <c r="D1" s="915"/>
      <c r="E1" s="915"/>
      <c r="F1" s="915"/>
      <c r="G1" s="915"/>
      <c r="H1" s="915"/>
      <c r="I1" s="915"/>
      <c r="J1" s="915"/>
      <c r="K1" s="915"/>
      <c r="L1" s="915"/>
      <c r="M1" s="915"/>
      <c r="N1" s="915"/>
    </row>
    <row r="2" spans="1:23">
      <c r="A2" s="52"/>
      <c r="B2" s="52"/>
      <c r="C2" s="52"/>
      <c r="D2" s="52"/>
      <c r="E2" s="52"/>
      <c r="F2" s="52"/>
      <c r="G2" s="52"/>
      <c r="H2" s="52"/>
      <c r="I2" s="52"/>
      <c r="J2" s="52"/>
      <c r="K2" s="52"/>
      <c r="L2" s="52"/>
      <c r="M2" s="52"/>
      <c r="N2" s="52"/>
      <c r="O2" s="53"/>
      <c r="P2" s="53"/>
      <c r="Q2" s="53"/>
      <c r="R2" s="53"/>
      <c r="S2" s="53"/>
      <c r="T2" s="53"/>
      <c r="U2" s="53"/>
      <c r="V2" s="53"/>
      <c r="W2" s="53"/>
    </row>
    <row r="3" spans="1:23" s="53" customFormat="1" ht="11.25">
      <c r="A3" s="916" t="s">
        <v>366</v>
      </c>
      <c r="B3" s="917"/>
      <c r="C3" s="917"/>
      <c r="D3" s="918"/>
      <c r="E3" s="919" t="s">
        <v>472</v>
      </c>
      <c r="F3" s="920"/>
      <c r="G3" s="920"/>
      <c r="H3" s="921"/>
      <c r="I3" s="922" t="s">
        <v>570</v>
      </c>
      <c r="J3" s="922"/>
      <c r="K3" s="922"/>
      <c r="L3" s="922"/>
      <c r="M3" s="922"/>
      <c r="N3" s="922"/>
    </row>
    <row r="4" spans="1:23" s="53" customFormat="1" ht="11.25">
      <c r="A4" s="923" t="s">
        <v>369</v>
      </c>
      <c r="B4" s="924"/>
      <c r="C4" s="924"/>
      <c r="D4" s="925"/>
      <c r="E4" s="929" t="s">
        <v>473</v>
      </c>
      <c r="F4" s="930"/>
      <c r="G4" s="930"/>
      <c r="H4" s="930"/>
      <c r="I4" s="931" t="s">
        <v>474</v>
      </c>
      <c r="J4" s="932"/>
      <c r="K4" s="932"/>
      <c r="L4" s="933"/>
      <c r="M4" s="933"/>
      <c r="N4" s="934"/>
    </row>
    <row r="5" spans="1:23" s="53" customFormat="1" ht="11.25">
      <c r="A5" s="926"/>
      <c r="B5" s="927"/>
      <c r="C5" s="927"/>
      <c r="D5" s="928"/>
      <c r="E5" s="930"/>
      <c r="F5" s="930"/>
      <c r="G5" s="930"/>
      <c r="H5" s="930"/>
      <c r="I5" s="935"/>
      <c r="J5" s="936"/>
      <c r="K5" s="936"/>
      <c r="L5" s="936"/>
      <c r="M5" s="936"/>
      <c r="N5" s="937"/>
    </row>
    <row r="6" spans="1:23" s="53" customFormat="1">
      <c r="A6" s="901" t="s">
        <v>272</v>
      </c>
      <c r="B6" s="902"/>
      <c r="C6" s="902"/>
      <c r="D6" s="903"/>
      <c r="E6" s="907" t="s">
        <v>475</v>
      </c>
      <c r="F6" s="907"/>
      <c r="G6" s="907"/>
      <c r="H6" s="908"/>
      <c r="I6" s="911" t="s">
        <v>273</v>
      </c>
      <c r="J6" s="911"/>
      <c r="K6" s="911"/>
      <c r="L6" s="911"/>
      <c r="M6" s="911"/>
      <c r="N6" s="911"/>
    </row>
    <row r="7" spans="1:23" s="53" customFormat="1">
      <c r="A7" s="904"/>
      <c r="B7" s="905"/>
      <c r="C7" s="905"/>
      <c r="D7" s="906"/>
      <c r="E7" s="909"/>
      <c r="F7" s="909"/>
      <c r="G7" s="909"/>
      <c r="H7" s="910"/>
      <c r="I7" s="912">
        <v>2019</v>
      </c>
      <c r="J7" s="913"/>
      <c r="K7" s="914">
        <v>2020</v>
      </c>
      <c r="L7" s="914"/>
      <c r="M7" s="914">
        <v>2021</v>
      </c>
      <c r="N7" s="914"/>
    </row>
    <row r="8" spans="1:23" s="53" customFormat="1">
      <c r="A8" s="938" t="s">
        <v>274</v>
      </c>
      <c r="B8" s="939"/>
      <c r="C8" s="939"/>
      <c r="D8" s="940"/>
      <c r="E8" s="941"/>
      <c r="F8" s="941"/>
      <c r="G8" s="941"/>
      <c r="H8" s="942"/>
      <c r="I8" s="943" t="s">
        <v>275</v>
      </c>
      <c r="J8" s="944"/>
      <c r="K8" s="945"/>
      <c r="L8" s="945"/>
      <c r="M8" s="945"/>
      <c r="N8" s="945"/>
    </row>
    <row r="9" spans="1:23">
      <c r="A9" s="896" t="s">
        <v>276</v>
      </c>
      <c r="B9" s="897"/>
      <c r="C9" s="898" t="s">
        <v>541</v>
      </c>
      <c r="D9" s="899"/>
      <c r="E9" s="899"/>
      <c r="F9" s="899"/>
      <c r="G9" s="899"/>
      <c r="H9" s="899"/>
      <c r="I9" s="899"/>
      <c r="J9" s="899"/>
      <c r="K9" s="899"/>
      <c r="L9" s="899"/>
      <c r="M9" s="899"/>
      <c r="N9" s="900"/>
      <c r="P9" s="54"/>
      <c r="R9" s="54"/>
    </row>
    <row r="10" spans="1:23">
      <c r="A10" s="877" t="s">
        <v>277</v>
      </c>
      <c r="B10" s="878"/>
      <c r="C10" s="1103" t="s">
        <v>596</v>
      </c>
      <c r="D10" s="1104"/>
      <c r="E10" s="1104"/>
      <c r="F10" s="1104"/>
      <c r="G10" s="1104"/>
      <c r="H10" s="1104"/>
      <c r="I10" s="1104"/>
      <c r="J10" s="1104"/>
      <c r="K10" s="1104"/>
      <c r="L10" s="1104"/>
      <c r="M10" s="1104"/>
      <c r="N10" s="1105"/>
    </row>
    <row r="11" spans="1:23">
      <c r="A11" s="879"/>
      <c r="B11" s="880"/>
      <c r="C11" s="1106"/>
      <c r="D11" s="1107"/>
      <c r="E11" s="1107"/>
      <c r="F11" s="1107"/>
      <c r="G11" s="1107"/>
      <c r="H11" s="1107"/>
      <c r="I11" s="1107"/>
      <c r="J11" s="1107"/>
      <c r="K11" s="1107"/>
      <c r="L11" s="1107"/>
      <c r="M11" s="1107"/>
      <c r="N11" s="1108"/>
    </row>
    <row r="12" spans="1:23">
      <c r="A12" s="879"/>
      <c r="B12" s="880"/>
      <c r="C12" s="1106"/>
      <c r="D12" s="1107"/>
      <c r="E12" s="1107"/>
      <c r="F12" s="1107"/>
      <c r="G12" s="1107"/>
      <c r="H12" s="1107"/>
      <c r="I12" s="1107"/>
      <c r="J12" s="1107"/>
      <c r="K12" s="1107"/>
      <c r="L12" s="1107"/>
      <c r="M12" s="1107"/>
      <c r="N12" s="1108"/>
    </row>
    <row r="13" spans="1:23">
      <c r="A13" s="879"/>
      <c r="B13" s="880"/>
      <c r="C13" s="1106"/>
      <c r="D13" s="1107"/>
      <c r="E13" s="1107"/>
      <c r="F13" s="1107"/>
      <c r="G13" s="1107"/>
      <c r="H13" s="1107"/>
      <c r="I13" s="1107"/>
      <c r="J13" s="1107"/>
      <c r="K13" s="1107"/>
      <c r="L13" s="1107"/>
      <c r="M13" s="1107"/>
      <c r="N13" s="1108"/>
    </row>
    <row r="14" spans="1:23">
      <c r="A14" s="879"/>
      <c r="B14" s="880"/>
      <c r="C14" s="1106"/>
      <c r="D14" s="1107"/>
      <c r="E14" s="1107"/>
      <c r="F14" s="1107"/>
      <c r="G14" s="1107"/>
      <c r="H14" s="1107"/>
      <c r="I14" s="1107"/>
      <c r="J14" s="1107"/>
      <c r="K14" s="1107"/>
      <c r="L14" s="1107"/>
      <c r="M14" s="1107"/>
      <c r="N14" s="1108"/>
    </row>
    <row r="15" spans="1:23">
      <c r="A15" s="879"/>
      <c r="B15" s="880"/>
      <c r="C15" s="1106"/>
      <c r="D15" s="1107"/>
      <c r="E15" s="1107"/>
      <c r="F15" s="1107"/>
      <c r="G15" s="1107"/>
      <c r="H15" s="1107"/>
      <c r="I15" s="1107"/>
      <c r="J15" s="1107"/>
      <c r="K15" s="1107"/>
      <c r="L15" s="1107"/>
      <c r="M15" s="1107"/>
      <c r="N15" s="1108"/>
    </row>
    <row r="16" spans="1:23">
      <c r="A16" s="879"/>
      <c r="B16" s="880"/>
      <c r="C16" s="1106"/>
      <c r="D16" s="1107"/>
      <c r="E16" s="1107"/>
      <c r="F16" s="1107"/>
      <c r="G16" s="1107"/>
      <c r="H16" s="1107"/>
      <c r="I16" s="1107"/>
      <c r="J16" s="1107"/>
      <c r="K16" s="1107"/>
      <c r="L16" s="1107"/>
      <c r="M16" s="1107"/>
      <c r="N16" s="1108"/>
    </row>
    <row r="17" spans="1:166">
      <c r="A17" s="879"/>
      <c r="B17" s="880"/>
      <c r="C17" s="1106"/>
      <c r="D17" s="1107"/>
      <c r="E17" s="1107"/>
      <c r="F17" s="1107"/>
      <c r="G17" s="1107"/>
      <c r="H17" s="1107"/>
      <c r="I17" s="1107"/>
      <c r="J17" s="1107"/>
      <c r="K17" s="1107"/>
      <c r="L17" s="1107"/>
      <c r="M17" s="1107"/>
      <c r="N17" s="1108"/>
    </row>
    <row r="18" spans="1:166">
      <c r="A18" s="879"/>
      <c r="B18" s="880"/>
      <c r="C18" s="1106"/>
      <c r="D18" s="1107"/>
      <c r="E18" s="1107"/>
      <c r="F18" s="1107"/>
      <c r="G18" s="1107"/>
      <c r="H18" s="1107"/>
      <c r="I18" s="1107"/>
      <c r="J18" s="1107"/>
      <c r="K18" s="1107"/>
      <c r="L18" s="1107"/>
      <c r="M18" s="1107"/>
      <c r="N18" s="1108"/>
    </row>
    <row r="19" spans="1:166">
      <c r="A19" s="879"/>
      <c r="B19" s="880"/>
      <c r="C19" s="1106"/>
      <c r="D19" s="1107"/>
      <c r="E19" s="1107"/>
      <c r="F19" s="1107"/>
      <c r="G19" s="1107"/>
      <c r="H19" s="1107"/>
      <c r="I19" s="1107"/>
      <c r="J19" s="1107"/>
      <c r="K19" s="1107"/>
      <c r="L19" s="1107"/>
      <c r="M19" s="1107"/>
      <c r="N19" s="1108"/>
    </row>
    <row r="20" spans="1:166">
      <c r="A20" s="879"/>
      <c r="B20" s="880"/>
      <c r="C20" s="1106"/>
      <c r="D20" s="1107"/>
      <c r="E20" s="1107"/>
      <c r="F20" s="1107"/>
      <c r="G20" s="1107"/>
      <c r="H20" s="1107"/>
      <c r="I20" s="1107"/>
      <c r="J20" s="1107"/>
      <c r="K20" s="1107"/>
      <c r="L20" s="1107"/>
      <c r="M20" s="1107"/>
      <c r="N20" s="1108"/>
    </row>
    <row r="21" spans="1:166">
      <c r="A21" s="879"/>
      <c r="B21" s="880"/>
      <c r="C21" s="1106"/>
      <c r="D21" s="1107"/>
      <c r="E21" s="1107"/>
      <c r="F21" s="1107"/>
      <c r="G21" s="1107"/>
      <c r="H21" s="1107"/>
      <c r="I21" s="1107"/>
      <c r="J21" s="1107"/>
      <c r="K21" s="1107"/>
      <c r="L21" s="1107"/>
      <c r="M21" s="1107"/>
      <c r="N21" s="1108"/>
    </row>
    <row r="22" spans="1:166" ht="67.5" customHeight="1">
      <c r="A22" s="881"/>
      <c r="B22" s="882"/>
      <c r="C22" s="1109"/>
      <c r="D22" s="1110"/>
      <c r="E22" s="1110"/>
      <c r="F22" s="1110"/>
      <c r="G22" s="1110"/>
      <c r="H22" s="1110"/>
      <c r="I22" s="1110"/>
      <c r="J22" s="1110"/>
      <c r="K22" s="1110"/>
      <c r="L22" s="1110"/>
      <c r="M22" s="1110"/>
      <c r="N22" s="1111"/>
    </row>
    <row r="23" spans="1:166">
      <c r="A23" s="854" t="s">
        <v>376</v>
      </c>
      <c r="B23" s="892"/>
      <c r="C23" s="892"/>
      <c r="D23" s="892"/>
      <c r="E23" s="892"/>
      <c r="F23" s="892"/>
      <c r="G23" s="892"/>
      <c r="H23" s="892"/>
      <c r="I23" s="892"/>
      <c r="J23" s="892"/>
      <c r="K23" s="892"/>
      <c r="L23" s="892"/>
      <c r="M23" s="892"/>
      <c r="N23" s="855"/>
      <c r="R23" s="76"/>
      <c r="S23" s="76"/>
      <c r="T23" s="76"/>
      <c r="U23" s="76"/>
      <c r="V23" s="76"/>
      <c r="W23" s="76"/>
      <c r="X23" s="76"/>
      <c r="Y23" s="76"/>
      <c r="Z23" s="76"/>
      <c r="AA23" s="76"/>
      <c r="AB23" s="76"/>
      <c r="AC23" s="76"/>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row>
    <row r="24" spans="1:166">
      <c r="A24" s="55">
        <v>1</v>
      </c>
      <c r="B24" s="873" t="s">
        <v>476</v>
      </c>
      <c r="C24" s="874"/>
      <c r="D24" s="874"/>
      <c r="E24" s="874"/>
      <c r="F24" s="874"/>
      <c r="G24" s="875"/>
      <c r="H24" s="55">
        <v>3</v>
      </c>
      <c r="I24" s="893" t="s">
        <v>477</v>
      </c>
      <c r="J24" s="894"/>
      <c r="K24" s="894"/>
      <c r="L24" s="894"/>
      <c r="M24" s="894"/>
      <c r="N24" s="89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c r="A25" s="55">
        <v>2</v>
      </c>
      <c r="B25" s="873" t="s">
        <v>478</v>
      </c>
      <c r="C25" s="874"/>
      <c r="D25" s="874"/>
      <c r="E25" s="874"/>
      <c r="F25" s="874"/>
      <c r="G25" s="875"/>
      <c r="H25" s="55">
        <v>4</v>
      </c>
      <c r="I25" s="873" t="s">
        <v>479</v>
      </c>
      <c r="J25" s="874"/>
      <c r="K25" s="874"/>
      <c r="L25" s="874"/>
      <c r="M25" s="874"/>
      <c r="N25" s="87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c r="A26" s="870" t="s">
        <v>278</v>
      </c>
      <c r="B26" s="871"/>
      <c r="C26" s="871"/>
      <c r="D26" s="871"/>
      <c r="E26" s="871"/>
      <c r="F26" s="871"/>
      <c r="G26" s="871"/>
      <c r="H26" s="871"/>
      <c r="I26" s="871"/>
      <c r="J26" s="871"/>
      <c r="K26" s="871"/>
      <c r="L26" s="871"/>
      <c r="M26" s="871"/>
      <c r="N26" s="872"/>
      <c r="O26" s="56"/>
      <c r="P26" s="56"/>
      <c r="Q26" s="56"/>
      <c r="R26" s="57"/>
    </row>
    <row r="27" spans="1:166">
      <c r="A27" s="851" t="s">
        <v>279</v>
      </c>
      <c r="B27" s="852"/>
      <c r="C27" s="852"/>
      <c r="D27" s="852"/>
      <c r="E27" s="852"/>
      <c r="F27" s="852"/>
      <c r="G27" s="852"/>
      <c r="H27" s="853"/>
      <c r="I27" s="854" t="s">
        <v>611</v>
      </c>
      <c r="J27" s="855"/>
      <c r="K27" s="856" t="s">
        <v>612</v>
      </c>
      <c r="L27" s="856"/>
      <c r="M27" s="857" t="s">
        <v>282</v>
      </c>
      <c r="N27" s="857"/>
      <c r="O27" s="857">
        <v>2020</v>
      </c>
      <c r="P27" s="857"/>
      <c r="Q27" s="857">
        <v>2021</v>
      </c>
      <c r="R27" s="857"/>
    </row>
    <row r="28" spans="1:166">
      <c r="A28" s="858" t="s">
        <v>480</v>
      </c>
      <c r="B28" s="859"/>
      <c r="C28" s="859"/>
      <c r="D28" s="859"/>
      <c r="E28" s="859"/>
      <c r="F28" s="859"/>
      <c r="G28" s="859"/>
      <c r="H28" s="860"/>
      <c r="I28" s="848" t="s">
        <v>578</v>
      </c>
      <c r="J28" s="848"/>
      <c r="K28" s="861"/>
      <c r="L28" s="861"/>
      <c r="M28" s="848"/>
      <c r="N28" s="848"/>
      <c r="O28" s="847"/>
      <c r="P28" s="847"/>
      <c r="Q28" s="848"/>
      <c r="R28" s="848"/>
    </row>
    <row r="29" spans="1:166">
      <c r="A29" s="858" t="s">
        <v>481</v>
      </c>
      <c r="B29" s="859"/>
      <c r="C29" s="859"/>
      <c r="D29" s="859"/>
      <c r="E29" s="859"/>
      <c r="F29" s="859"/>
      <c r="G29" s="859"/>
      <c r="H29" s="860"/>
      <c r="I29" s="848" t="s">
        <v>579</v>
      </c>
      <c r="J29" s="848"/>
      <c r="K29" s="861"/>
      <c r="L29" s="861"/>
      <c r="M29" s="848"/>
      <c r="N29" s="848"/>
      <c r="O29" s="847"/>
      <c r="P29" s="847"/>
      <c r="Q29" s="847"/>
      <c r="R29" s="847"/>
    </row>
    <row r="30" spans="1:166">
      <c r="A30" s="858" t="s">
        <v>482</v>
      </c>
      <c r="B30" s="859"/>
      <c r="C30" s="859"/>
      <c r="D30" s="859"/>
      <c r="E30" s="859"/>
      <c r="F30" s="859"/>
      <c r="G30" s="859"/>
      <c r="H30" s="860"/>
      <c r="I30" s="848">
        <v>5</v>
      </c>
      <c r="J30" s="848"/>
      <c r="K30" s="861"/>
      <c r="L30" s="861"/>
      <c r="M30" s="848"/>
      <c r="N30" s="848"/>
      <c r="O30" s="849"/>
      <c r="P30" s="847"/>
      <c r="Q30" s="849"/>
      <c r="R30" s="847"/>
    </row>
    <row r="31" spans="1:166">
      <c r="A31" s="858" t="s">
        <v>483</v>
      </c>
      <c r="B31" s="859"/>
      <c r="C31" s="859"/>
      <c r="D31" s="859"/>
      <c r="E31" s="859"/>
      <c r="F31" s="859"/>
      <c r="G31" s="859"/>
      <c r="H31" s="860"/>
      <c r="I31" s="848">
        <v>1</v>
      </c>
      <c r="J31" s="848"/>
      <c r="K31" s="861"/>
      <c r="L31" s="861"/>
      <c r="M31" s="848"/>
      <c r="N31" s="848"/>
      <c r="O31" s="849"/>
      <c r="P31" s="847"/>
      <c r="Q31" s="849"/>
      <c r="R31" s="847"/>
    </row>
    <row r="32" spans="1:166">
      <c r="A32" s="858" t="s">
        <v>484</v>
      </c>
      <c r="B32" s="859"/>
      <c r="C32" s="859"/>
      <c r="D32" s="859"/>
      <c r="E32" s="859"/>
      <c r="F32" s="859"/>
      <c r="G32" s="859"/>
      <c r="H32" s="860"/>
      <c r="I32" s="1181" t="s">
        <v>580</v>
      </c>
      <c r="J32" s="848"/>
      <c r="K32" s="869"/>
      <c r="L32" s="847"/>
      <c r="M32" s="848"/>
      <c r="N32" s="848"/>
      <c r="O32" s="869"/>
      <c r="P32" s="847"/>
      <c r="Q32" s="869"/>
      <c r="R32" s="847"/>
    </row>
    <row r="33" spans="1:18">
      <c r="A33" s="858" t="s">
        <v>485</v>
      </c>
      <c r="B33" s="859"/>
      <c r="C33" s="859"/>
      <c r="D33" s="859"/>
      <c r="E33" s="859"/>
      <c r="F33" s="859"/>
      <c r="G33" s="859"/>
      <c r="H33" s="860"/>
      <c r="I33" s="1181" t="s">
        <v>486</v>
      </c>
      <c r="J33" s="848"/>
      <c r="K33" s="869"/>
      <c r="L33" s="847"/>
      <c r="M33" s="848"/>
      <c r="N33" s="848"/>
      <c r="O33" s="869"/>
      <c r="P33" s="847"/>
      <c r="Q33" s="869"/>
      <c r="R33" s="847"/>
    </row>
    <row r="34" spans="1:18">
      <c r="A34" s="858" t="s">
        <v>487</v>
      </c>
      <c r="B34" s="859"/>
      <c r="C34" s="859"/>
      <c r="D34" s="859"/>
      <c r="E34" s="859"/>
      <c r="F34" s="859"/>
      <c r="G34" s="859"/>
      <c r="H34" s="860"/>
      <c r="I34" s="1181" t="s">
        <v>488</v>
      </c>
      <c r="J34" s="848"/>
      <c r="K34" s="869"/>
      <c r="L34" s="847"/>
      <c r="M34" s="848"/>
      <c r="N34" s="848"/>
      <c r="O34" s="869"/>
      <c r="P34" s="847"/>
      <c r="Q34" s="869"/>
      <c r="R34" s="847"/>
    </row>
    <row r="35" spans="1:18">
      <c r="A35" s="851" t="s">
        <v>284</v>
      </c>
      <c r="B35" s="852"/>
      <c r="C35" s="852"/>
      <c r="D35" s="852"/>
      <c r="E35" s="852"/>
      <c r="F35" s="852"/>
      <c r="G35" s="852"/>
      <c r="H35" s="853"/>
      <c r="I35" s="854" t="s">
        <v>611</v>
      </c>
      <c r="J35" s="855"/>
      <c r="K35" s="856" t="s">
        <v>612</v>
      </c>
      <c r="L35" s="856"/>
      <c r="M35" s="857" t="s">
        <v>285</v>
      </c>
      <c r="N35" s="843"/>
      <c r="O35" s="857">
        <v>2020</v>
      </c>
      <c r="P35" s="857"/>
      <c r="Q35" s="857">
        <v>2021</v>
      </c>
      <c r="R35" s="843"/>
    </row>
    <row r="36" spans="1:18">
      <c r="A36" s="858"/>
      <c r="B36" s="859"/>
      <c r="C36" s="859"/>
      <c r="D36" s="859"/>
      <c r="E36" s="859"/>
      <c r="F36" s="859"/>
      <c r="G36" s="859"/>
      <c r="H36" s="860"/>
      <c r="I36" s="863"/>
      <c r="J36" s="864"/>
      <c r="K36" s="865"/>
      <c r="L36" s="866"/>
      <c r="M36" s="867"/>
      <c r="N36" s="868"/>
      <c r="O36" s="863" t="s">
        <v>398</v>
      </c>
      <c r="P36" s="864"/>
      <c r="Q36" s="863" t="s">
        <v>398</v>
      </c>
      <c r="R36" s="864"/>
    </row>
    <row r="37" spans="1:18">
      <c r="A37" s="858"/>
      <c r="B37" s="859"/>
      <c r="C37" s="859"/>
      <c r="D37" s="859"/>
      <c r="E37" s="859"/>
      <c r="F37" s="859"/>
      <c r="G37" s="859"/>
      <c r="H37" s="860"/>
      <c r="I37" s="862"/>
      <c r="J37" s="862"/>
      <c r="K37" s="861"/>
      <c r="L37" s="861"/>
      <c r="M37" s="848"/>
      <c r="N37" s="848"/>
      <c r="O37" s="847"/>
      <c r="P37" s="847"/>
      <c r="Q37" s="848"/>
      <c r="R37" s="848"/>
    </row>
    <row r="38" spans="1:18">
      <c r="A38" s="858"/>
      <c r="B38" s="859"/>
      <c r="C38" s="859"/>
      <c r="D38" s="859"/>
      <c r="E38" s="859"/>
      <c r="F38" s="859"/>
      <c r="G38" s="859"/>
      <c r="H38" s="860"/>
      <c r="I38" s="847"/>
      <c r="J38" s="847"/>
      <c r="K38" s="861"/>
      <c r="L38" s="861"/>
      <c r="M38" s="848"/>
      <c r="N38" s="848"/>
      <c r="O38" s="847"/>
      <c r="P38" s="847"/>
      <c r="Q38" s="848"/>
      <c r="R38" s="848"/>
    </row>
    <row r="39" spans="1:18">
      <c r="A39" s="858"/>
      <c r="B39" s="859"/>
      <c r="C39" s="859"/>
      <c r="D39" s="859"/>
      <c r="E39" s="859"/>
      <c r="F39" s="859"/>
      <c r="G39" s="859"/>
      <c r="H39" s="860"/>
      <c r="I39" s="847"/>
      <c r="J39" s="847"/>
      <c r="K39" s="861"/>
      <c r="L39" s="861"/>
      <c r="M39" s="848"/>
      <c r="N39" s="848"/>
      <c r="O39" s="847"/>
      <c r="P39" s="847"/>
      <c r="Q39" s="848"/>
      <c r="R39" s="848"/>
    </row>
    <row r="40" spans="1:18">
      <c r="A40" s="851" t="s">
        <v>286</v>
      </c>
      <c r="B40" s="852"/>
      <c r="C40" s="852"/>
      <c r="D40" s="852"/>
      <c r="E40" s="852"/>
      <c r="F40" s="852"/>
      <c r="G40" s="852"/>
      <c r="H40" s="853"/>
      <c r="I40" s="854" t="s">
        <v>611</v>
      </c>
      <c r="J40" s="855"/>
      <c r="K40" s="856" t="s">
        <v>612</v>
      </c>
      <c r="L40" s="856"/>
      <c r="M40" s="857" t="s">
        <v>285</v>
      </c>
      <c r="N40" s="843"/>
      <c r="O40" s="857">
        <v>2020</v>
      </c>
      <c r="P40" s="857"/>
      <c r="Q40" s="857">
        <v>2021</v>
      </c>
      <c r="R40" s="843"/>
    </row>
    <row r="41" spans="1:18">
      <c r="A41" s="844" t="s">
        <v>525</v>
      </c>
      <c r="B41" s="845"/>
      <c r="C41" s="845"/>
      <c r="D41" s="845"/>
      <c r="E41" s="845"/>
      <c r="F41" s="845"/>
      <c r="G41" s="845"/>
      <c r="H41" s="846"/>
      <c r="I41" s="861" t="s">
        <v>577</v>
      </c>
      <c r="J41" s="847"/>
      <c r="K41" s="847"/>
      <c r="L41" s="847"/>
      <c r="M41" s="848"/>
      <c r="N41" s="848"/>
      <c r="O41" s="847"/>
      <c r="P41" s="847"/>
      <c r="Q41" s="848"/>
      <c r="R41" s="848"/>
    </row>
    <row r="42" spans="1:18">
      <c r="A42" s="844" t="s">
        <v>489</v>
      </c>
      <c r="B42" s="845"/>
      <c r="C42" s="845"/>
      <c r="D42" s="845"/>
      <c r="E42" s="845"/>
      <c r="F42" s="845"/>
      <c r="G42" s="845"/>
      <c r="H42" s="846"/>
      <c r="I42" s="847" t="s">
        <v>581</v>
      </c>
      <c r="J42" s="847"/>
      <c r="K42" s="847"/>
      <c r="L42" s="847"/>
      <c r="M42" s="848"/>
      <c r="N42" s="848"/>
      <c r="O42" s="847"/>
      <c r="P42" s="847"/>
      <c r="Q42" s="848"/>
      <c r="R42" s="848"/>
    </row>
    <row r="43" spans="1:18">
      <c r="A43" s="844"/>
      <c r="B43" s="845"/>
      <c r="C43" s="845"/>
      <c r="D43" s="845"/>
      <c r="E43" s="845"/>
      <c r="F43" s="845"/>
      <c r="G43" s="845"/>
      <c r="H43" s="846"/>
      <c r="I43" s="847"/>
      <c r="J43" s="847"/>
      <c r="K43" s="847"/>
      <c r="L43" s="847"/>
      <c r="M43" s="848"/>
      <c r="N43" s="848"/>
      <c r="O43" s="847"/>
      <c r="P43" s="847"/>
      <c r="Q43" s="848"/>
      <c r="R43" s="848"/>
    </row>
    <row r="44" spans="1:18">
      <c r="A44" s="844"/>
      <c r="B44" s="845"/>
      <c r="C44" s="845"/>
      <c r="D44" s="845"/>
      <c r="E44" s="845"/>
      <c r="F44" s="845"/>
      <c r="G44" s="845"/>
      <c r="H44" s="846"/>
      <c r="I44" s="847"/>
      <c r="J44" s="847"/>
      <c r="K44" s="847"/>
      <c r="L44" s="847"/>
      <c r="M44" s="848"/>
      <c r="N44" s="848"/>
      <c r="O44" s="847"/>
      <c r="P44" s="847"/>
      <c r="Q44" s="848"/>
      <c r="R44" s="848"/>
    </row>
    <row r="46" spans="1:18">
      <c r="A46" s="840" t="s">
        <v>287</v>
      </c>
      <c r="B46" s="841"/>
      <c r="C46" s="841"/>
      <c r="D46" s="841"/>
      <c r="E46" s="841"/>
      <c r="F46" s="841"/>
      <c r="G46" s="841"/>
      <c r="H46" s="841"/>
      <c r="I46" s="841"/>
      <c r="J46" s="841"/>
      <c r="K46" s="841"/>
      <c r="L46" s="841"/>
      <c r="M46" s="841"/>
      <c r="N46" s="842"/>
    </row>
    <row r="47" spans="1:18" ht="42.75">
      <c r="A47" s="843" t="s">
        <v>288</v>
      </c>
      <c r="B47" s="843"/>
      <c r="C47" s="58" t="s">
        <v>289</v>
      </c>
      <c r="D47" s="58" t="s">
        <v>290</v>
      </c>
      <c r="E47" s="58" t="s">
        <v>291</v>
      </c>
      <c r="F47" s="58" t="s">
        <v>292</v>
      </c>
      <c r="G47" s="58" t="s">
        <v>293</v>
      </c>
      <c r="H47" s="58" t="s">
        <v>294</v>
      </c>
      <c r="I47" s="58" t="s">
        <v>295</v>
      </c>
      <c r="J47" s="58" t="s">
        <v>296</v>
      </c>
      <c r="K47" s="58" t="s">
        <v>297</v>
      </c>
      <c r="L47" s="58" t="s">
        <v>298</v>
      </c>
      <c r="M47" s="58" t="s">
        <v>299</v>
      </c>
      <c r="N47" s="58" t="s">
        <v>300</v>
      </c>
    </row>
    <row r="48" spans="1:18">
      <c r="A48" s="836">
        <v>1</v>
      </c>
      <c r="B48" s="837"/>
      <c r="C48" s="59"/>
      <c r="D48" s="59"/>
      <c r="E48" s="59"/>
      <c r="F48" s="60"/>
      <c r="G48" s="60" t="s">
        <v>313</v>
      </c>
      <c r="H48" s="60"/>
      <c r="I48" s="60"/>
      <c r="J48" s="60"/>
      <c r="K48" s="60"/>
      <c r="L48" s="59"/>
      <c r="M48" s="59"/>
      <c r="N48" s="59"/>
    </row>
    <row r="49" spans="1:14" ht="13.5" thickBot="1">
      <c r="A49" s="838"/>
      <c r="B49" s="839"/>
      <c r="C49" s="61"/>
      <c r="D49" s="61"/>
      <c r="E49" s="61"/>
      <c r="F49" s="62"/>
      <c r="G49" s="62"/>
      <c r="H49" s="62"/>
      <c r="I49" s="62"/>
      <c r="J49" s="62"/>
      <c r="K49" s="63"/>
      <c r="L49" s="62"/>
      <c r="M49" s="62"/>
      <c r="N49" s="61"/>
    </row>
    <row r="50" spans="1:14">
      <c r="A50" s="836">
        <v>2</v>
      </c>
      <c r="B50" s="837"/>
      <c r="C50" s="59"/>
      <c r="D50" s="78" t="s">
        <v>346</v>
      </c>
      <c r="E50" s="59"/>
      <c r="F50" s="60"/>
      <c r="G50" s="60"/>
      <c r="H50" s="60" t="s">
        <v>313</v>
      </c>
      <c r="I50" s="60" t="s">
        <v>313</v>
      </c>
      <c r="J50" s="60" t="s">
        <v>313</v>
      </c>
      <c r="K50" s="60" t="s">
        <v>313</v>
      </c>
      <c r="L50" s="79"/>
      <c r="M50" s="90"/>
      <c r="N50" s="90"/>
    </row>
    <row r="51" spans="1:14" ht="13.5" thickBot="1">
      <c r="A51" s="838"/>
      <c r="B51" s="839"/>
      <c r="C51" s="61"/>
      <c r="D51" s="61"/>
      <c r="E51" s="61"/>
      <c r="F51" s="62"/>
      <c r="G51" s="62"/>
      <c r="H51" s="62"/>
      <c r="I51" s="62"/>
      <c r="J51" s="62"/>
      <c r="K51" s="63"/>
      <c r="L51" s="63"/>
      <c r="M51" s="63"/>
      <c r="N51" s="61"/>
    </row>
    <row r="52" spans="1:14">
      <c r="A52" s="836">
        <v>3</v>
      </c>
      <c r="B52" s="837"/>
      <c r="C52" s="59" t="s">
        <v>346</v>
      </c>
      <c r="D52" s="59" t="s">
        <v>346</v>
      </c>
      <c r="E52" s="59" t="s">
        <v>346</v>
      </c>
      <c r="F52" s="60" t="s">
        <v>346</v>
      </c>
      <c r="G52" s="60" t="s">
        <v>346</v>
      </c>
      <c r="H52" s="60" t="s">
        <v>346</v>
      </c>
      <c r="I52" s="60" t="s">
        <v>313</v>
      </c>
      <c r="J52" s="60" t="s">
        <v>313</v>
      </c>
      <c r="K52" s="90" t="s">
        <v>313</v>
      </c>
      <c r="L52" s="90" t="s">
        <v>346</v>
      </c>
      <c r="M52" s="90" t="s">
        <v>346</v>
      </c>
      <c r="N52" s="90" t="s">
        <v>346</v>
      </c>
    </row>
    <row r="53" spans="1:14" ht="13.5" thickBot="1">
      <c r="A53" s="838"/>
      <c r="B53" s="839"/>
      <c r="C53" s="61"/>
      <c r="D53" s="61"/>
      <c r="E53" s="61"/>
      <c r="F53" s="62"/>
      <c r="G53" s="62"/>
      <c r="H53" s="62"/>
      <c r="I53" s="62"/>
      <c r="J53" s="62"/>
      <c r="K53" s="62"/>
      <c r="L53" s="61"/>
      <c r="M53" s="61"/>
      <c r="N53" s="80"/>
    </row>
    <row r="54" spans="1:14" ht="13.5" thickBot="1">
      <c r="A54" s="836">
        <v>4</v>
      </c>
      <c r="B54" s="837"/>
      <c r="C54" s="59"/>
      <c r="D54" s="59"/>
      <c r="E54" s="59"/>
      <c r="F54" s="60"/>
      <c r="G54" s="60"/>
      <c r="H54" s="60"/>
      <c r="I54" s="60"/>
      <c r="J54" s="60"/>
      <c r="K54" s="60"/>
      <c r="L54" s="59"/>
      <c r="M54" s="59"/>
      <c r="N54" s="127"/>
    </row>
    <row r="55" spans="1:14" ht="13.5" thickBot="1">
      <c r="A55" s="838"/>
      <c r="B55" s="839"/>
      <c r="C55" s="61"/>
      <c r="D55" s="61"/>
      <c r="E55" s="61"/>
      <c r="F55" s="62"/>
      <c r="G55" s="62"/>
      <c r="H55" s="62"/>
      <c r="I55" s="62"/>
      <c r="J55" s="62"/>
      <c r="K55" s="62"/>
      <c r="L55" s="61"/>
      <c r="M55" s="61"/>
      <c r="N55" s="80"/>
    </row>
    <row r="56" spans="1:14">
      <c r="A56" s="83"/>
      <c r="B56" s="83"/>
      <c r="C56" s="83"/>
      <c r="D56" s="83"/>
      <c r="E56" s="83"/>
      <c r="F56" s="83"/>
      <c r="G56" s="83"/>
      <c r="H56" s="83"/>
      <c r="I56" s="83"/>
      <c r="J56" s="83"/>
      <c r="K56" s="83"/>
      <c r="L56" s="83"/>
      <c r="M56" s="83"/>
      <c r="N56" s="83"/>
    </row>
    <row r="57" spans="1:14">
      <c r="A57" s="810" t="s">
        <v>301</v>
      </c>
      <c r="B57" s="811"/>
      <c r="C57" s="811"/>
      <c r="D57" s="811"/>
      <c r="E57" s="811"/>
      <c r="F57" s="811"/>
      <c r="G57" s="811"/>
      <c r="H57" s="811"/>
      <c r="I57" s="811"/>
      <c r="J57" s="811"/>
      <c r="K57" s="811"/>
      <c r="L57" s="811"/>
      <c r="M57" s="811"/>
      <c r="N57" s="812"/>
    </row>
    <row r="58" spans="1:14">
      <c r="A58" s="84" t="s">
        <v>302</v>
      </c>
      <c r="B58" s="831" t="s">
        <v>303</v>
      </c>
      <c r="C58" s="832"/>
      <c r="D58" s="832"/>
      <c r="E58" s="832"/>
      <c r="F58" s="833"/>
      <c r="G58" s="834" t="s">
        <v>304</v>
      </c>
      <c r="H58" s="834"/>
      <c r="I58" s="834" t="s">
        <v>305</v>
      </c>
      <c r="J58" s="834"/>
      <c r="K58" s="834" t="s">
        <v>306</v>
      </c>
      <c r="L58" s="834"/>
      <c r="M58" s="835" t="s">
        <v>307</v>
      </c>
      <c r="N58" s="835"/>
    </row>
    <row r="59" spans="1:14">
      <c r="A59" s="102" t="s">
        <v>490</v>
      </c>
      <c r="B59" s="1090" t="s">
        <v>491</v>
      </c>
      <c r="C59" s="1091"/>
      <c r="D59" s="1091"/>
      <c r="E59" s="1091"/>
      <c r="F59" s="1092"/>
      <c r="G59" s="1099">
        <v>18.3</v>
      </c>
      <c r="H59" s="1100"/>
      <c r="I59" s="1095">
        <v>39</v>
      </c>
      <c r="J59" s="1095"/>
      <c r="K59" s="1095"/>
      <c r="L59" s="1095"/>
      <c r="M59" s="1096">
        <f>G59*I59</f>
        <v>713.7</v>
      </c>
      <c r="N59" s="1096"/>
    </row>
    <row r="60" spans="1:14">
      <c r="A60" s="102" t="s">
        <v>417</v>
      </c>
      <c r="B60" s="1090" t="s">
        <v>492</v>
      </c>
      <c r="C60" s="1091"/>
      <c r="D60" s="1091"/>
      <c r="E60" s="1091"/>
      <c r="F60" s="1092"/>
      <c r="G60" s="1101">
        <v>20.61</v>
      </c>
      <c r="H60" s="1100"/>
      <c r="I60" s="1097">
        <v>39</v>
      </c>
      <c r="J60" s="1098"/>
      <c r="K60" s="1095"/>
      <c r="L60" s="1095"/>
      <c r="M60" s="1096">
        <f t="shared" ref="M60:M62" si="0">G60*I60</f>
        <v>803.79</v>
      </c>
      <c r="N60" s="1096"/>
    </row>
    <row r="61" spans="1:14" ht="15">
      <c r="A61" s="102" t="s">
        <v>417</v>
      </c>
      <c r="B61" s="123" t="s">
        <v>493</v>
      </c>
      <c r="C61" s="124"/>
      <c r="D61" s="124"/>
      <c r="E61" s="124"/>
      <c r="F61" s="125"/>
      <c r="G61" s="1101">
        <v>20.91</v>
      </c>
      <c r="H61" s="1102"/>
      <c r="I61" s="1097">
        <v>39</v>
      </c>
      <c r="J61" s="1098"/>
      <c r="K61" s="1095"/>
      <c r="L61" s="1095"/>
      <c r="M61" s="1096">
        <f t="shared" si="0"/>
        <v>815.49</v>
      </c>
      <c r="N61" s="1096"/>
    </row>
    <row r="62" spans="1:14" ht="15">
      <c r="A62" s="102" t="s">
        <v>417</v>
      </c>
      <c r="B62" s="123" t="s">
        <v>494</v>
      </c>
      <c r="C62" s="124"/>
      <c r="D62" s="124"/>
      <c r="E62" s="124"/>
      <c r="F62" s="125"/>
      <c r="G62" s="1101">
        <v>20.68</v>
      </c>
      <c r="H62" s="1102"/>
      <c r="I62" s="1097">
        <v>39</v>
      </c>
      <c r="J62" s="1098"/>
      <c r="K62" s="1095"/>
      <c r="L62" s="1095"/>
      <c r="M62" s="1096">
        <f t="shared" si="0"/>
        <v>806.52</v>
      </c>
      <c r="N62" s="1096"/>
    </row>
    <row r="63" spans="1:14">
      <c r="A63" s="102"/>
      <c r="B63" s="1090"/>
      <c r="C63" s="1091"/>
      <c r="D63" s="1091"/>
      <c r="E63" s="1091"/>
      <c r="F63" s="1092"/>
      <c r="G63" s="1093"/>
      <c r="H63" s="1094"/>
      <c r="I63" s="1095"/>
      <c r="J63" s="1095"/>
      <c r="K63" s="1095"/>
      <c r="L63" s="1095"/>
      <c r="M63" s="1096"/>
      <c r="N63" s="1096"/>
    </row>
    <row r="64" spans="1:14">
      <c r="A64" s="91"/>
      <c r="B64" s="973"/>
      <c r="C64" s="827"/>
      <c r="D64" s="827"/>
      <c r="E64" s="827"/>
      <c r="F64" s="828"/>
      <c r="G64" s="819"/>
      <c r="H64" s="820"/>
      <c r="I64" s="829"/>
      <c r="J64" s="829"/>
      <c r="K64" s="829"/>
      <c r="L64" s="829"/>
      <c r="M64" s="830"/>
      <c r="N64" s="830"/>
    </row>
    <row r="65" spans="1:16">
      <c r="A65" s="91"/>
      <c r="B65" s="973"/>
      <c r="C65" s="827"/>
      <c r="D65" s="827"/>
      <c r="E65" s="827"/>
      <c r="F65" s="828"/>
      <c r="G65" s="819"/>
      <c r="H65" s="820"/>
      <c r="I65" s="829"/>
      <c r="J65" s="829"/>
      <c r="K65" s="829"/>
      <c r="L65" s="829"/>
      <c r="M65" s="830"/>
      <c r="N65" s="830"/>
    </row>
    <row r="66" spans="1:16">
      <c r="A66" s="85"/>
      <c r="B66" s="816"/>
      <c r="C66" s="827"/>
      <c r="D66" s="827"/>
      <c r="E66" s="827"/>
      <c r="F66" s="828"/>
      <c r="G66" s="819"/>
      <c r="H66" s="820"/>
      <c r="I66" s="829"/>
      <c r="J66" s="829"/>
      <c r="K66" s="829"/>
      <c r="L66" s="829"/>
      <c r="M66" s="830"/>
      <c r="N66" s="830"/>
    </row>
    <row r="67" spans="1:16">
      <c r="A67" s="813" t="s">
        <v>310</v>
      </c>
      <c r="B67" s="814"/>
      <c r="C67" s="814"/>
      <c r="D67" s="815"/>
      <c r="E67" s="813" t="s">
        <v>108</v>
      </c>
      <c r="F67" s="814"/>
      <c r="G67" s="814"/>
      <c r="H67" s="814"/>
      <c r="I67" s="814"/>
      <c r="J67" s="814"/>
      <c r="K67" s="814"/>
      <c r="L67" s="814"/>
      <c r="M67" s="794" t="s">
        <v>311</v>
      </c>
      <c r="N67" s="796"/>
    </row>
    <row r="68" spans="1:16">
      <c r="A68" s="798"/>
      <c r="B68" s="799"/>
      <c r="C68" s="799"/>
      <c r="D68" s="800"/>
      <c r="E68" s="798"/>
      <c r="F68" s="799"/>
      <c r="G68" s="799"/>
      <c r="H68" s="799"/>
      <c r="I68" s="799"/>
      <c r="J68" s="799"/>
      <c r="K68" s="799"/>
      <c r="L68" s="799"/>
      <c r="M68" s="804"/>
      <c r="N68" s="805"/>
    </row>
    <row r="69" spans="1:16">
      <c r="A69" s="801"/>
      <c r="B69" s="802"/>
      <c r="C69" s="802"/>
      <c r="D69" s="803"/>
      <c r="E69" s="801"/>
      <c r="F69" s="802"/>
      <c r="G69" s="802"/>
      <c r="H69" s="802"/>
      <c r="I69" s="802"/>
      <c r="J69" s="802"/>
      <c r="K69" s="802"/>
      <c r="L69" s="802"/>
      <c r="M69" s="806"/>
      <c r="N69" s="807"/>
      <c r="O69" s="87"/>
      <c r="P69" s="88"/>
    </row>
    <row r="70" spans="1:16">
      <c r="A70" s="798"/>
      <c r="B70" s="799"/>
      <c r="C70" s="799"/>
      <c r="D70" s="800"/>
      <c r="E70" s="798"/>
      <c r="F70" s="799"/>
      <c r="G70" s="799"/>
      <c r="H70" s="799"/>
      <c r="I70" s="799"/>
      <c r="J70" s="799"/>
      <c r="K70" s="799"/>
      <c r="L70" s="799"/>
      <c r="M70" s="804"/>
      <c r="N70" s="805"/>
    </row>
    <row r="71" spans="1:16">
      <c r="A71" s="801"/>
      <c r="B71" s="802"/>
      <c r="C71" s="802"/>
      <c r="D71" s="803"/>
      <c r="E71" s="801"/>
      <c r="F71" s="802"/>
      <c r="G71" s="802"/>
      <c r="H71" s="802"/>
      <c r="I71" s="802"/>
      <c r="J71" s="802"/>
      <c r="K71" s="802"/>
      <c r="L71" s="802"/>
      <c r="M71" s="806"/>
      <c r="N71" s="807"/>
    </row>
    <row r="72" spans="1:16">
      <c r="A72" s="794" t="s">
        <v>312</v>
      </c>
      <c r="B72" s="795"/>
      <c r="C72" s="795"/>
      <c r="D72" s="795"/>
      <c r="E72" s="795"/>
      <c r="F72" s="795"/>
      <c r="G72" s="795"/>
      <c r="H72" s="795"/>
      <c r="I72" s="795"/>
      <c r="J72" s="795"/>
      <c r="K72" s="795"/>
      <c r="L72" s="796"/>
      <c r="M72" s="948">
        <f>M59+M60+M61+M62+M63</f>
        <v>3139.5</v>
      </c>
      <c r="N72" s="948"/>
    </row>
    <row r="65390" spans="251:255">
      <c r="IQ65390" s="52" t="s">
        <v>405</v>
      </c>
      <c r="IR65390" s="52" t="s">
        <v>406</v>
      </c>
      <c r="IS65390" s="52" t="s">
        <v>407</v>
      </c>
      <c r="IT65390" s="52" t="s">
        <v>408</v>
      </c>
      <c r="IU65390" s="52" t="s">
        <v>409</v>
      </c>
    </row>
    <row r="65391" spans="251:255">
      <c r="IQ65391" s="52" t="e">
        <f>#REF!&amp;$C$9</f>
        <v>#REF!</v>
      </c>
      <c r="IR65391" s="52" t="e">
        <f>#REF!</f>
        <v>#REF!</v>
      </c>
      <c r="IS65391" s="52" t="e">
        <f>$B$24&amp;" - "&amp;$B$25&amp;" - "&amp;#REF!&amp;" - "&amp;#REF!&amp;" - "&amp;#REF!&amp;" - "&amp;#REF!&amp;" - "&amp;#REF!&amp;" - "&amp;#REF!</f>
        <v>#REF!</v>
      </c>
      <c r="IT65391" s="52" t="e">
        <f>$A$28&amp;": "&amp;$I$28&amp;" - "&amp;$A$30&amp;": "&amp;$I$29&amp;" - "&amp;#REF!&amp;": "&amp;$I$30&amp;" - "&amp;#REF!&amp;": "&amp;#REF!&amp;" - "&amp;#REF!&amp;": "&amp;#REF!&amp;" - "&amp;#REF!&amp;": "&amp;#REF!&amp;" - "&amp;#REF!&amp;": "&amp;#REF!&amp;" - "&amp;$A$31&amp;": "&amp;$I$31&amp;" - "&amp;$A$32&amp;": "&amp;$I$32&amp;" - "&amp;#REF!&amp;": "&amp;#REF!&amp;" - "&amp;#REF!&amp;": "&amp;#REF!&amp;" - "&amp;#REF!&amp;": "&amp;#REF!&amp;" - "&amp;$A$34&amp;": "&amp;$I$34</f>
        <v>#REF!</v>
      </c>
      <c r="IU65391" s="52" t="e">
        <f>#REF!</f>
        <v>#REF!</v>
      </c>
    </row>
  </sheetData>
  <mergeCells count="197">
    <mergeCell ref="A6:D7"/>
    <mergeCell ref="E6:H7"/>
    <mergeCell ref="I6:N6"/>
    <mergeCell ref="I7:J7"/>
    <mergeCell ref="K7:L7"/>
    <mergeCell ref="M7:N7"/>
    <mergeCell ref="A1:N1"/>
    <mergeCell ref="A3:D3"/>
    <mergeCell ref="E3:H3"/>
    <mergeCell ref="I3:N3"/>
    <mergeCell ref="A4:D5"/>
    <mergeCell ref="E4:H5"/>
    <mergeCell ref="I4:N5"/>
    <mergeCell ref="A10:B22"/>
    <mergeCell ref="C10:N22"/>
    <mergeCell ref="A23:N23"/>
    <mergeCell ref="B24:G24"/>
    <mergeCell ref="I24:N24"/>
    <mergeCell ref="B25:G25"/>
    <mergeCell ref="I25:N25"/>
    <mergeCell ref="A8:D8"/>
    <mergeCell ref="E8:H8"/>
    <mergeCell ref="I8:J8"/>
    <mergeCell ref="K8:L8"/>
    <mergeCell ref="M8:N8"/>
    <mergeCell ref="A9:B9"/>
    <mergeCell ref="C9:N9"/>
    <mergeCell ref="Q27:R27"/>
    <mergeCell ref="A28:H28"/>
    <mergeCell ref="I28:J28"/>
    <mergeCell ref="K28:L28"/>
    <mergeCell ref="M28:N28"/>
    <mergeCell ref="O28:P28"/>
    <mergeCell ref="Q28:R28"/>
    <mergeCell ref="A26:N26"/>
    <mergeCell ref="A27:H27"/>
    <mergeCell ref="I27:J27"/>
    <mergeCell ref="K27:L27"/>
    <mergeCell ref="M27:N27"/>
    <mergeCell ref="O27:P27"/>
    <mergeCell ref="A30:H30"/>
    <mergeCell ref="I30:J30"/>
    <mergeCell ref="K30:L30"/>
    <mergeCell ref="M30:N30"/>
    <mergeCell ref="O30:P30"/>
    <mergeCell ref="Q30:R30"/>
    <mergeCell ref="A29:H29"/>
    <mergeCell ref="I29:J29"/>
    <mergeCell ref="K29:L29"/>
    <mergeCell ref="M29:N29"/>
    <mergeCell ref="O29:P29"/>
    <mergeCell ref="Q29:R29"/>
    <mergeCell ref="A32:H32"/>
    <mergeCell ref="I32:J32"/>
    <mergeCell ref="K32:L32"/>
    <mergeCell ref="M32:N32"/>
    <mergeCell ref="O32:P32"/>
    <mergeCell ref="Q32:R32"/>
    <mergeCell ref="A31:H31"/>
    <mergeCell ref="I31:J31"/>
    <mergeCell ref="K31:L31"/>
    <mergeCell ref="M31:N31"/>
    <mergeCell ref="O31:P31"/>
    <mergeCell ref="Q31:R31"/>
    <mergeCell ref="A34:H34"/>
    <mergeCell ref="I34:J34"/>
    <mergeCell ref="K34:L34"/>
    <mergeCell ref="M34:N34"/>
    <mergeCell ref="O34:P34"/>
    <mergeCell ref="Q34:R34"/>
    <mergeCell ref="A33:H33"/>
    <mergeCell ref="I33:J33"/>
    <mergeCell ref="K33:L33"/>
    <mergeCell ref="M33:N33"/>
    <mergeCell ref="O33:P33"/>
    <mergeCell ref="Q33:R33"/>
    <mergeCell ref="A36:H36"/>
    <mergeCell ref="I36:J36"/>
    <mergeCell ref="K36:L36"/>
    <mergeCell ref="M36:N36"/>
    <mergeCell ref="O36:P36"/>
    <mergeCell ref="Q36:R36"/>
    <mergeCell ref="A35:H35"/>
    <mergeCell ref="I35:J35"/>
    <mergeCell ref="K35:L35"/>
    <mergeCell ref="M35:N35"/>
    <mergeCell ref="O35:P35"/>
    <mergeCell ref="Q35:R35"/>
    <mergeCell ref="A38:H38"/>
    <mergeCell ref="I38:J38"/>
    <mergeCell ref="K38:L38"/>
    <mergeCell ref="M38:N38"/>
    <mergeCell ref="O38:P38"/>
    <mergeCell ref="Q38:R38"/>
    <mergeCell ref="A37:H37"/>
    <mergeCell ref="I37:J37"/>
    <mergeCell ref="K37:L37"/>
    <mergeCell ref="M37:N37"/>
    <mergeCell ref="O37:P37"/>
    <mergeCell ref="Q37:R37"/>
    <mergeCell ref="A40:H40"/>
    <mergeCell ref="I40:J40"/>
    <mergeCell ref="K40:L40"/>
    <mergeCell ref="M40:N40"/>
    <mergeCell ref="O40:P40"/>
    <mergeCell ref="Q40:R40"/>
    <mergeCell ref="A39:H39"/>
    <mergeCell ref="I39:J39"/>
    <mergeCell ref="K39:L39"/>
    <mergeCell ref="M39:N39"/>
    <mergeCell ref="O39:P39"/>
    <mergeCell ref="Q39:R39"/>
    <mergeCell ref="A42:H42"/>
    <mergeCell ref="I42:J42"/>
    <mergeCell ref="K42:L42"/>
    <mergeCell ref="M42:N42"/>
    <mergeCell ref="O42:P42"/>
    <mergeCell ref="Q42:R42"/>
    <mergeCell ref="A41:H41"/>
    <mergeCell ref="I41:J41"/>
    <mergeCell ref="K41:L41"/>
    <mergeCell ref="M41:N41"/>
    <mergeCell ref="O41:P41"/>
    <mergeCell ref="Q41:R41"/>
    <mergeCell ref="A44:H44"/>
    <mergeCell ref="I44:J44"/>
    <mergeCell ref="K44:L44"/>
    <mergeCell ref="M44:N44"/>
    <mergeCell ref="O44:P44"/>
    <mergeCell ref="Q44:R44"/>
    <mergeCell ref="A43:H43"/>
    <mergeCell ref="I43:J43"/>
    <mergeCell ref="K43:L43"/>
    <mergeCell ref="M43:N43"/>
    <mergeCell ref="O43:P43"/>
    <mergeCell ref="Q43:R43"/>
    <mergeCell ref="A57:N57"/>
    <mergeCell ref="B58:F58"/>
    <mergeCell ref="G58:H58"/>
    <mergeCell ref="I58:J58"/>
    <mergeCell ref="K58:L58"/>
    <mergeCell ref="M58:N58"/>
    <mergeCell ref="A46:N46"/>
    <mergeCell ref="A47:B47"/>
    <mergeCell ref="A48:B49"/>
    <mergeCell ref="A50:B51"/>
    <mergeCell ref="A52:B53"/>
    <mergeCell ref="A54:B55"/>
    <mergeCell ref="I61:J61"/>
    <mergeCell ref="K61:L61"/>
    <mergeCell ref="M61:N61"/>
    <mergeCell ref="I62:J62"/>
    <mergeCell ref="K62:L62"/>
    <mergeCell ref="M62:N62"/>
    <mergeCell ref="B59:F59"/>
    <mergeCell ref="G59:H59"/>
    <mergeCell ref="I59:J59"/>
    <mergeCell ref="K59:L59"/>
    <mergeCell ref="M59:N59"/>
    <mergeCell ref="B60:F60"/>
    <mergeCell ref="G60:H60"/>
    <mergeCell ref="I60:J60"/>
    <mergeCell ref="K60:L60"/>
    <mergeCell ref="M60:N60"/>
    <mergeCell ref="G61:H61"/>
    <mergeCell ref="G62:H62"/>
    <mergeCell ref="B63:F63"/>
    <mergeCell ref="G63:H63"/>
    <mergeCell ref="I63:J63"/>
    <mergeCell ref="K63:L63"/>
    <mergeCell ref="M63:N63"/>
    <mergeCell ref="B64:F64"/>
    <mergeCell ref="G64:H64"/>
    <mergeCell ref="I64:J64"/>
    <mergeCell ref="K64:L64"/>
    <mergeCell ref="M64:N64"/>
    <mergeCell ref="B65:F65"/>
    <mergeCell ref="G65:H65"/>
    <mergeCell ref="I65:J65"/>
    <mergeCell ref="K65:L65"/>
    <mergeCell ref="M65:N65"/>
    <mergeCell ref="B66:F66"/>
    <mergeCell ref="G66:H66"/>
    <mergeCell ref="I66:J66"/>
    <mergeCell ref="K66:L66"/>
    <mergeCell ref="M66:N66"/>
    <mergeCell ref="A70:D71"/>
    <mergeCell ref="E70:L71"/>
    <mergeCell ref="M70:N71"/>
    <mergeCell ref="A72:L72"/>
    <mergeCell ref="M72:N72"/>
    <mergeCell ref="A67:D67"/>
    <mergeCell ref="E67:L67"/>
    <mergeCell ref="M67:N67"/>
    <mergeCell ref="A68:D69"/>
    <mergeCell ref="E68:L69"/>
    <mergeCell ref="M68:N69"/>
  </mergeCells>
  <conditionalFormatting sqref="C48:N48 C50:N50 C52:N52 C54:M54">
    <cfRule type="cellIs" dxfId="29" priority="2" stopIfTrue="1" operator="equal">
      <formula>"x"</formula>
    </cfRule>
  </conditionalFormatting>
  <conditionalFormatting sqref="C49:N49 C51:N51 C53:N53 C55:M55 N54:N55">
    <cfRule type="cellIs" dxfId="28"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8:N55"/>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pageSetUpPr fitToPage="1"/>
  </sheetPr>
  <dimension ref="A1:O63"/>
  <sheetViews>
    <sheetView zoomScale="70" zoomScaleNormal="70" workbookViewId="0">
      <selection activeCell="E68" sqref="E68"/>
    </sheetView>
  </sheetViews>
  <sheetFormatPr defaultColWidth="9.140625" defaultRowHeight="12.75"/>
  <cols>
    <col min="1" max="7" width="9.140625" style="5"/>
    <col min="8" max="8" width="10.140625" style="5" customWidth="1"/>
    <col min="9" max="9" width="9.140625" style="5"/>
    <col min="10" max="10" width="9.7109375" style="5" customWidth="1"/>
    <col min="11" max="11" width="11.42578125" style="5" customWidth="1"/>
    <col min="12" max="12" width="13.85546875" style="5" customWidth="1"/>
    <col min="13" max="13" width="9.140625" style="5"/>
    <col min="14" max="14" width="19" style="5" customWidth="1"/>
    <col min="15" max="16384" width="9.140625" style="5"/>
  </cols>
  <sheetData>
    <row r="1" spans="1:15" ht="21.75" customHeight="1">
      <c r="A1" s="440" t="s">
        <v>687</v>
      </c>
      <c r="B1" s="441"/>
      <c r="C1" s="441"/>
      <c r="D1" s="441"/>
      <c r="E1" s="441"/>
      <c r="F1" s="441"/>
      <c r="G1" s="441"/>
      <c r="H1" s="441"/>
      <c r="I1" s="441"/>
      <c r="J1" s="441"/>
      <c r="K1" s="44" t="s">
        <v>105</v>
      </c>
      <c r="L1" s="45">
        <v>2019</v>
      </c>
    </row>
    <row r="2" spans="1:15" ht="24.75" customHeight="1" thickBot="1">
      <c r="A2" s="442" t="s">
        <v>236</v>
      </c>
      <c r="B2" s="443"/>
      <c r="C2" s="443"/>
      <c r="D2" s="443"/>
      <c r="E2" s="443"/>
      <c r="F2" s="443"/>
      <c r="G2" s="443"/>
      <c r="H2" s="443"/>
      <c r="I2" s="443"/>
      <c r="J2" s="443"/>
      <c r="K2" s="443"/>
      <c r="L2" s="444"/>
    </row>
    <row r="3" spans="1:15" ht="13.5" customHeight="1">
      <c r="A3" s="445" t="s">
        <v>237</v>
      </c>
      <c r="B3" s="446"/>
      <c r="C3" s="446"/>
      <c r="D3" s="446"/>
      <c r="E3" s="446"/>
      <c r="F3" s="446"/>
      <c r="G3" s="446"/>
      <c r="H3" s="446"/>
      <c r="I3" s="446"/>
      <c r="J3" s="446"/>
      <c r="K3" s="446"/>
      <c r="L3" s="447"/>
      <c r="M3" s="25"/>
    </row>
    <row r="4" spans="1:15" ht="15" customHeight="1">
      <c r="A4" s="448" t="s">
        <v>108</v>
      </c>
      <c r="B4" s="449"/>
      <c r="C4" s="449"/>
      <c r="D4" s="449"/>
      <c r="E4" s="450">
        <v>2016</v>
      </c>
      <c r="F4" s="450"/>
      <c r="G4" s="450">
        <v>2017</v>
      </c>
      <c r="H4" s="450"/>
      <c r="I4" s="450">
        <v>2018</v>
      </c>
      <c r="J4" s="450"/>
      <c r="K4" s="451">
        <v>2019</v>
      </c>
      <c r="L4" s="452"/>
      <c r="M4" s="25"/>
      <c r="N4" s="6"/>
    </row>
    <row r="5" spans="1:15" ht="12.75" customHeight="1">
      <c r="A5" s="453" t="s">
        <v>238</v>
      </c>
      <c r="B5" s="454"/>
      <c r="C5" s="454"/>
      <c r="D5" s="454"/>
      <c r="E5" s="460">
        <v>0.6</v>
      </c>
      <c r="F5" s="461"/>
      <c r="G5" s="460">
        <v>0.6</v>
      </c>
      <c r="H5" s="461"/>
      <c r="I5" s="460">
        <v>0.6</v>
      </c>
      <c r="J5" s="461"/>
      <c r="K5" s="455"/>
      <c r="L5" s="456"/>
    </row>
    <row r="6" spans="1:15" ht="12.75" customHeight="1">
      <c r="A6" s="463" t="s">
        <v>239</v>
      </c>
      <c r="B6" s="464"/>
      <c r="C6" s="464"/>
      <c r="D6" s="464"/>
      <c r="E6" s="460">
        <v>5</v>
      </c>
      <c r="F6" s="461"/>
      <c r="G6" s="460">
        <v>5</v>
      </c>
      <c r="H6" s="461"/>
      <c r="I6" s="460">
        <v>4.7</v>
      </c>
      <c r="J6" s="461"/>
      <c r="K6" s="455"/>
      <c r="L6" s="456"/>
      <c r="N6" s="6"/>
    </row>
    <row r="7" spans="1:15">
      <c r="A7" s="463" t="s">
        <v>240</v>
      </c>
      <c r="B7" s="464"/>
      <c r="C7" s="464"/>
      <c r="D7" s="464"/>
      <c r="E7" s="460">
        <v>16</v>
      </c>
      <c r="F7" s="461"/>
      <c r="G7" s="460">
        <v>16</v>
      </c>
      <c r="H7" s="461"/>
      <c r="I7" s="460">
        <v>16</v>
      </c>
      <c r="J7" s="461"/>
      <c r="K7" s="455"/>
      <c r="L7" s="456"/>
    </row>
    <row r="8" spans="1:15" s="152" customFormat="1" ht="13.5" thickBot="1">
      <c r="A8" s="457" t="s">
        <v>241</v>
      </c>
      <c r="B8" s="458"/>
      <c r="C8" s="458"/>
      <c r="D8" s="458"/>
      <c r="E8" s="459">
        <v>21.6</v>
      </c>
      <c r="F8" s="459"/>
      <c r="G8" s="459">
        <f>SUM(G5:H7)</f>
        <v>21.6</v>
      </c>
      <c r="H8" s="459"/>
      <c r="I8" s="459">
        <f>SUM(I5:J7)</f>
        <v>21.3</v>
      </c>
      <c r="J8" s="459"/>
      <c r="K8" s="459"/>
      <c r="L8" s="462"/>
    </row>
    <row r="9" spans="1:15" s="16" customFormat="1" ht="22.5" customHeight="1" thickBot="1">
      <c r="A9" s="466"/>
      <c r="B9" s="467"/>
      <c r="C9" s="467"/>
      <c r="D9" s="467"/>
      <c r="E9" s="467"/>
      <c r="F9" s="467"/>
      <c r="G9" s="467"/>
      <c r="H9" s="467"/>
      <c r="I9" s="467"/>
      <c r="J9" s="467"/>
      <c r="K9" s="467"/>
      <c r="L9" s="468"/>
    </row>
    <row r="10" spans="1:15">
      <c r="A10" s="445" t="s">
        <v>242</v>
      </c>
      <c r="B10" s="446"/>
      <c r="C10" s="446"/>
      <c r="D10" s="446"/>
      <c r="E10" s="446"/>
      <c r="F10" s="446"/>
      <c r="G10" s="446"/>
      <c r="H10" s="446"/>
      <c r="I10" s="446"/>
      <c r="J10" s="446"/>
      <c r="K10" s="446"/>
      <c r="L10" s="447"/>
    </row>
    <row r="11" spans="1:15">
      <c r="A11" s="448" t="s">
        <v>108</v>
      </c>
      <c r="B11" s="449"/>
      <c r="C11" s="449"/>
      <c r="D11" s="449"/>
      <c r="E11" s="450">
        <v>2016</v>
      </c>
      <c r="F11" s="450"/>
      <c r="G11" s="450">
        <v>2017</v>
      </c>
      <c r="H11" s="450"/>
      <c r="I11" s="450">
        <v>2018</v>
      </c>
      <c r="J11" s="450"/>
      <c r="K11" s="451">
        <f>$L$1</f>
        <v>2019</v>
      </c>
      <c r="L11" s="452"/>
    </row>
    <row r="12" spans="1:15">
      <c r="A12" s="453" t="s">
        <v>238</v>
      </c>
      <c r="B12" s="454"/>
      <c r="C12" s="454"/>
      <c r="D12" s="454"/>
      <c r="E12" s="465">
        <v>41</v>
      </c>
      <c r="F12" s="465"/>
      <c r="G12" s="465">
        <v>42</v>
      </c>
      <c r="H12" s="465"/>
      <c r="I12" s="465">
        <v>43</v>
      </c>
      <c r="J12" s="465"/>
      <c r="K12" s="455"/>
      <c r="L12" s="456"/>
    </row>
    <row r="13" spans="1:15">
      <c r="A13" s="463" t="s">
        <v>239</v>
      </c>
      <c r="B13" s="464"/>
      <c r="C13" s="464"/>
      <c r="D13" s="464"/>
      <c r="E13" s="465">
        <v>55</v>
      </c>
      <c r="F13" s="465"/>
      <c r="G13" s="465">
        <v>56</v>
      </c>
      <c r="H13" s="465"/>
      <c r="I13" s="465">
        <v>57</v>
      </c>
      <c r="J13" s="465"/>
      <c r="K13" s="455"/>
      <c r="L13" s="456"/>
    </row>
    <row r="14" spans="1:15">
      <c r="A14" s="463" t="s">
        <v>240</v>
      </c>
      <c r="B14" s="464"/>
      <c r="C14" s="464"/>
      <c r="D14" s="464"/>
      <c r="E14" s="460">
        <v>44</v>
      </c>
      <c r="F14" s="461"/>
      <c r="G14" s="460">
        <v>45</v>
      </c>
      <c r="H14" s="461"/>
      <c r="I14" s="460">
        <v>46</v>
      </c>
      <c r="J14" s="461"/>
      <c r="K14" s="455"/>
      <c r="L14" s="456"/>
    </row>
    <row r="15" spans="1:15" ht="13.5" thickBot="1">
      <c r="A15" s="469" t="s">
        <v>243</v>
      </c>
      <c r="B15" s="470"/>
      <c r="C15" s="470"/>
      <c r="D15" s="470"/>
      <c r="E15" s="459">
        <f>SUM(E12:F14)/3</f>
        <v>46.666666666666664</v>
      </c>
      <c r="F15" s="459"/>
      <c r="G15" s="459">
        <v>47.67</v>
      </c>
      <c r="H15" s="459"/>
      <c r="I15" s="459">
        <f>(43+57+46)/3</f>
        <v>48.666666666666664</v>
      </c>
      <c r="J15" s="459"/>
      <c r="K15" s="476"/>
      <c r="L15" s="477"/>
      <c r="O15" s="37"/>
    </row>
    <row r="16" spans="1:15" ht="32.25" customHeight="1" thickBot="1">
      <c r="A16" s="466"/>
      <c r="B16" s="467"/>
      <c r="C16" s="467"/>
      <c r="D16" s="467"/>
      <c r="E16" s="467"/>
      <c r="F16" s="467"/>
      <c r="G16" s="467"/>
      <c r="H16" s="467"/>
      <c r="I16" s="467"/>
      <c r="J16" s="467"/>
      <c r="K16" s="467"/>
      <c r="L16" s="468"/>
    </row>
    <row r="17" spans="1:13">
      <c r="A17" s="445" t="s">
        <v>244</v>
      </c>
      <c r="B17" s="446"/>
      <c r="C17" s="446"/>
      <c r="D17" s="446"/>
      <c r="E17" s="446"/>
      <c r="F17" s="446"/>
      <c r="G17" s="446"/>
      <c r="H17" s="446"/>
      <c r="I17" s="446"/>
      <c r="J17" s="446"/>
      <c r="K17" s="446"/>
      <c r="L17" s="447"/>
    </row>
    <row r="18" spans="1:13">
      <c r="A18" s="448" t="s">
        <v>108</v>
      </c>
      <c r="B18" s="449"/>
      <c r="C18" s="449"/>
      <c r="D18" s="449"/>
      <c r="E18" s="450">
        <v>2016</v>
      </c>
      <c r="F18" s="450"/>
      <c r="G18" s="450">
        <v>2017</v>
      </c>
      <c r="H18" s="450"/>
      <c r="I18" s="474">
        <v>2018</v>
      </c>
      <c r="J18" s="475"/>
      <c r="K18" s="480">
        <v>2019</v>
      </c>
      <c r="L18" s="481"/>
    </row>
    <row r="19" spans="1:13">
      <c r="A19" s="453" t="s">
        <v>245</v>
      </c>
      <c r="B19" s="454"/>
      <c r="C19" s="454"/>
      <c r="D19" s="454"/>
      <c r="E19" s="471">
        <v>0.155</v>
      </c>
      <c r="F19" s="471"/>
      <c r="G19" s="472">
        <v>0.14530000000000001</v>
      </c>
      <c r="H19" s="473"/>
      <c r="I19" s="472">
        <v>0.13930000000000001</v>
      </c>
      <c r="J19" s="473"/>
      <c r="K19" s="455"/>
      <c r="L19" s="456"/>
      <c r="M19" s="70"/>
    </row>
    <row r="20" spans="1:13" ht="13.9" customHeight="1" thickBot="1">
      <c r="A20" s="482" t="s">
        <v>246</v>
      </c>
      <c r="B20" s="483"/>
      <c r="C20" s="483"/>
      <c r="D20" s="484"/>
      <c r="E20" s="485">
        <v>2.06E-2</v>
      </c>
      <c r="F20" s="486"/>
      <c r="G20" s="487">
        <v>1.11E-2</v>
      </c>
      <c r="H20" s="487"/>
      <c r="I20" s="487">
        <v>1.23E-2</v>
      </c>
      <c r="J20" s="487"/>
      <c r="K20" s="488"/>
      <c r="L20" s="489"/>
      <c r="M20" s="70"/>
    </row>
    <row r="21" spans="1:13">
      <c r="A21" s="41"/>
      <c r="B21" s="42"/>
      <c r="C21" s="42"/>
      <c r="D21" s="42"/>
      <c r="E21" s="42"/>
      <c r="F21" s="42"/>
      <c r="G21" s="42"/>
      <c r="H21" s="42"/>
      <c r="I21" s="42"/>
      <c r="J21" s="42"/>
      <c r="K21" s="42"/>
      <c r="L21" s="43"/>
    </row>
    <row r="22" spans="1:13">
      <c r="A22" s="466"/>
      <c r="B22" s="467"/>
      <c r="C22" s="467"/>
      <c r="D22" s="467"/>
      <c r="E22" s="467"/>
      <c r="F22" s="467"/>
      <c r="G22" s="467"/>
      <c r="H22" s="467"/>
      <c r="I22" s="467"/>
      <c r="J22" s="467"/>
      <c r="K22" s="467"/>
      <c r="L22" s="468"/>
    </row>
    <row r="23" spans="1:13">
      <c r="A23" s="41"/>
      <c r="B23" s="42"/>
      <c r="C23" s="42"/>
      <c r="D23" s="42"/>
      <c r="E23" s="42"/>
      <c r="F23" s="42"/>
      <c r="G23" s="42"/>
      <c r="H23" s="42"/>
      <c r="I23" s="42"/>
      <c r="J23" s="42"/>
      <c r="K23" s="42"/>
      <c r="L23" s="43"/>
    </row>
    <row r="24" spans="1:13" ht="13.5" thickBot="1">
      <c r="A24" s="41"/>
      <c r="B24" s="42"/>
      <c r="C24" s="42"/>
      <c r="D24" s="42"/>
      <c r="E24" s="42"/>
      <c r="F24" s="42"/>
      <c r="G24" s="42"/>
      <c r="H24" s="42"/>
      <c r="I24" s="42"/>
      <c r="J24" s="42"/>
      <c r="K24" s="42"/>
      <c r="L24" s="43"/>
    </row>
    <row r="25" spans="1:13">
      <c r="A25" s="445" t="s">
        <v>247</v>
      </c>
      <c r="B25" s="446"/>
      <c r="C25" s="446"/>
      <c r="D25" s="446"/>
      <c r="E25" s="446"/>
      <c r="F25" s="446"/>
      <c r="G25" s="446"/>
      <c r="H25" s="446"/>
      <c r="I25" s="446"/>
      <c r="J25" s="446"/>
      <c r="K25" s="446"/>
      <c r="L25" s="447"/>
    </row>
    <row r="26" spans="1:13">
      <c r="A26" s="448" t="s">
        <v>108</v>
      </c>
      <c r="B26" s="449"/>
      <c r="C26" s="449"/>
      <c r="D26" s="449"/>
      <c r="E26" s="478">
        <v>2016</v>
      </c>
      <c r="F26" s="478"/>
      <c r="G26" s="479">
        <v>2017</v>
      </c>
      <c r="H26" s="475"/>
      <c r="I26" s="479">
        <v>2018</v>
      </c>
      <c r="J26" s="475"/>
      <c r="K26" s="480">
        <v>2019</v>
      </c>
      <c r="L26" s="481"/>
    </row>
    <row r="27" spans="1:13" ht="12.75" customHeight="1">
      <c r="A27" s="453" t="s">
        <v>248</v>
      </c>
      <c r="B27" s="454"/>
      <c r="C27" s="454"/>
      <c r="D27" s="454"/>
      <c r="E27" s="496">
        <v>850500</v>
      </c>
      <c r="F27" s="497"/>
      <c r="G27" s="496">
        <v>844946.02</v>
      </c>
      <c r="H27" s="496"/>
      <c r="I27" s="496">
        <v>845534.7</v>
      </c>
      <c r="J27" s="496"/>
      <c r="K27" s="494"/>
      <c r="L27" s="495"/>
    </row>
    <row r="28" spans="1:13" ht="12.75" customHeight="1">
      <c r="A28" s="453" t="s">
        <v>249</v>
      </c>
      <c r="B28" s="454"/>
      <c r="C28" s="454"/>
      <c r="D28" s="454"/>
      <c r="E28" s="496">
        <v>3105</v>
      </c>
      <c r="F28" s="497"/>
      <c r="G28" s="496">
        <v>5975</v>
      </c>
      <c r="H28" s="497"/>
      <c r="I28" s="496">
        <v>4500</v>
      </c>
      <c r="J28" s="496"/>
      <c r="K28" s="494"/>
      <c r="L28" s="495"/>
    </row>
    <row r="29" spans="1:13" ht="12.75" customHeight="1" thickBot="1">
      <c r="A29" s="490" t="s">
        <v>250</v>
      </c>
      <c r="B29" s="491"/>
      <c r="C29" s="491"/>
      <c r="D29" s="491"/>
      <c r="E29" s="492">
        <v>2202.8000000000002</v>
      </c>
      <c r="F29" s="493"/>
      <c r="G29" s="492">
        <v>4955.95</v>
      </c>
      <c r="H29" s="492"/>
      <c r="I29" s="492">
        <v>3187.4</v>
      </c>
      <c r="J29" s="492"/>
      <c r="K29" s="498"/>
      <c r="L29" s="499"/>
    </row>
    <row r="30" spans="1:13">
      <c r="A30" s="41"/>
      <c r="B30" s="42"/>
      <c r="C30" s="42"/>
      <c r="D30" s="42"/>
      <c r="E30" s="42"/>
      <c r="F30" s="42"/>
      <c r="G30" s="42"/>
      <c r="H30" s="42"/>
      <c r="I30" s="42"/>
      <c r="J30" s="42"/>
      <c r="K30" s="42"/>
      <c r="L30" s="43"/>
    </row>
    <row r="31" spans="1:13" ht="13.5" thickBot="1">
      <c r="A31" s="41"/>
      <c r="B31" s="42"/>
      <c r="C31" s="42"/>
      <c r="D31" s="42"/>
      <c r="E31" s="42"/>
      <c r="F31" s="42"/>
      <c r="G31" s="42"/>
      <c r="H31" s="42"/>
      <c r="I31" s="42"/>
      <c r="J31" s="42"/>
      <c r="K31" s="42"/>
      <c r="L31" s="43"/>
    </row>
    <row r="32" spans="1:13">
      <c r="A32" s="513" t="s">
        <v>251</v>
      </c>
      <c r="B32" s="514"/>
      <c r="C32" s="514"/>
      <c r="D32" s="514"/>
      <c r="E32" s="514"/>
      <c r="F32" s="514"/>
      <c r="G32" s="514"/>
      <c r="H32" s="514"/>
      <c r="I32" s="514"/>
      <c r="J32" s="514"/>
      <c r="K32" s="514"/>
      <c r="L32" s="515"/>
    </row>
    <row r="33" spans="1:13">
      <c r="A33" s="500" t="s">
        <v>108</v>
      </c>
      <c r="B33" s="501"/>
      <c r="C33" s="501"/>
      <c r="D33" s="502"/>
      <c r="E33" s="450">
        <v>2016</v>
      </c>
      <c r="F33" s="450"/>
      <c r="G33" s="450">
        <v>2017</v>
      </c>
      <c r="H33" s="450"/>
      <c r="I33" s="450">
        <v>2018</v>
      </c>
      <c r="J33" s="450"/>
      <c r="K33" s="523">
        <v>2019</v>
      </c>
      <c r="L33" s="524"/>
    </row>
    <row r="34" spans="1:13" ht="12.75" customHeight="1">
      <c r="A34" s="525" t="s">
        <v>252</v>
      </c>
      <c r="B34" s="526"/>
      <c r="C34" s="526"/>
      <c r="D34" s="527"/>
      <c r="E34" s="528">
        <f>E27/'Economico Patrimoniale'!E19</f>
        <v>0.26345234118340155</v>
      </c>
      <c r="F34" s="528"/>
      <c r="G34" s="528">
        <f>G27/'Economico Patrimoniale'!G19</f>
        <v>0.25391143780358572</v>
      </c>
      <c r="H34" s="528"/>
      <c r="I34" s="528">
        <f>I27/'Economico Patrimoniale'!I19</f>
        <v>0.24223003072691471</v>
      </c>
      <c r="J34" s="528"/>
      <c r="K34" s="529"/>
      <c r="L34" s="530"/>
    </row>
    <row r="35" spans="1:13" ht="12.75" customHeight="1">
      <c r="A35" s="520" t="s">
        <v>213</v>
      </c>
      <c r="B35" s="521"/>
      <c r="C35" s="521"/>
      <c r="D35" s="522"/>
      <c r="E35" s="528"/>
      <c r="F35" s="528"/>
      <c r="G35" s="528"/>
      <c r="H35" s="528"/>
      <c r="I35" s="528"/>
      <c r="J35" s="528"/>
      <c r="K35" s="529"/>
      <c r="L35" s="530"/>
    </row>
    <row r="36" spans="1:13" ht="12.75" customHeight="1">
      <c r="A36" s="503" t="s">
        <v>253</v>
      </c>
      <c r="B36" s="504"/>
      <c r="C36" s="504"/>
      <c r="D36" s="505"/>
      <c r="E36" s="528"/>
      <c r="F36" s="528"/>
      <c r="G36" s="528"/>
      <c r="H36" s="528"/>
      <c r="I36" s="528"/>
      <c r="J36" s="528"/>
      <c r="K36" s="529"/>
      <c r="L36" s="530"/>
    </row>
    <row r="37" spans="1:13" ht="12.75" customHeight="1">
      <c r="A37" s="525" t="s">
        <v>254</v>
      </c>
      <c r="B37" s="526"/>
      <c r="C37" s="526"/>
      <c r="D37" s="527"/>
      <c r="E37" s="531">
        <f>E27/E8</f>
        <v>39375</v>
      </c>
      <c r="F37" s="532"/>
      <c r="G37" s="531">
        <f>G27/G8</f>
        <v>39117.871296296296</v>
      </c>
      <c r="H37" s="532"/>
      <c r="I37" s="531">
        <f>I27/I8</f>
        <v>39696.464788732388</v>
      </c>
      <c r="J37" s="532"/>
      <c r="K37" s="516"/>
      <c r="L37" s="517"/>
    </row>
    <row r="38" spans="1:13" ht="12.75" customHeight="1">
      <c r="A38" s="520" t="s">
        <v>213</v>
      </c>
      <c r="B38" s="521"/>
      <c r="C38" s="521"/>
      <c r="D38" s="522"/>
      <c r="E38" s="533"/>
      <c r="F38" s="534"/>
      <c r="G38" s="533"/>
      <c r="H38" s="534"/>
      <c r="I38" s="533"/>
      <c r="J38" s="534"/>
      <c r="K38" s="518"/>
      <c r="L38" s="519"/>
    </row>
    <row r="39" spans="1:13" ht="12.75" customHeight="1">
      <c r="A39" s="503" t="s">
        <v>255</v>
      </c>
      <c r="B39" s="504"/>
      <c r="C39" s="504"/>
      <c r="D39" s="505"/>
      <c r="E39" s="533"/>
      <c r="F39" s="534"/>
      <c r="G39" s="533"/>
      <c r="H39" s="534"/>
      <c r="I39" s="533"/>
      <c r="J39" s="534"/>
      <c r="K39" s="518"/>
      <c r="L39" s="519"/>
    </row>
    <row r="40" spans="1:13" ht="12.75" customHeight="1">
      <c r="A40" s="506" t="s">
        <v>256</v>
      </c>
      <c r="B40" s="507"/>
      <c r="C40" s="507"/>
      <c r="D40" s="508"/>
      <c r="E40" s="509">
        <f>E27/Caratteristiche!G5</f>
        <v>150.98526540031955</v>
      </c>
      <c r="F40" s="510"/>
      <c r="G40" s="509">
        <f>G27/Caratteristiche!I5</f>
        <v>150.56058802565931</v>
      </c>
      <c r="H40" s="510"/>
      <c r="I40" s="509">
        <f>I27/Caratteristiche!K5</f>
        <v>150.05052351375332</v>
      </c>
      <c r="J40" s="510"/>
      <c r="K40" s="516"/>
      <c r="L40" s="517"/>
    </row>
    <row r="41" spans="1:13" ht="12.75" customHeight="1">
      <c r="A41" s="520" t="s">
        <v>213</v>
      </c>
      <c r="B41" s="521"/>
      <c r="C41" s="521"/>
      <c r="D41" s="522"/>
      <c r="E41" s="511"/>
      <c r="F41" s="512"/>
      <c r="G41" s="511"/>
      <c r="H41" s="512"/>
      <c r="I41" s="511"/>
      <c r="J41" s="512"/>
      <c r="K41" s="518"/>
      <c r="L41" s="519"/>
    </row>
    <row r="42" spans="1:13" ht="13.5" customHeight="1">
      <c r="A42" s="503" t="s">
        <v>107</v>
      </c>
      <c r="B42" s="504"/>
      <c r="C42" s="504"/>
      <c r="D42" s="505"/>
      <c r="E42" s="511"/>
      <c r="F42" s="512"/>
      <c r="G42" s="511"/>
      <c r="H42" s="512"/>
      <c r="I42" s="511"/>
      <c r="J42" s="512"/>
      <c r="K42" s="518"/>
      <c r="L42" s="519"/>
    </row>
    <row r="43" spans="1:13" ht="12.75" customHeight="1">
      <c r="A43" s="506" t="s">
        <v>257</v>
      </c>
      <c r="B43" s="507"/>
      <c r="C43" s="507"/>
      <c r="D43" s="508"/>
      <c r="E43" s="535">
        <f>Caratteristiche!G5/Organizzazione!E8</f>
        <v>260.78703703703701</v>
      </c>
      <c r="F43" s="535"/>
      <c r="G43" s="535">
        <f>Caratteristiche!I5/Organizzazione!G8</f>
        <v>259.81481481481478</v>
      </c>
      <c r="H43" s="535"/>
      <c r="I43" s="535">
        <f>Caratteristiche!K5/Organizzazione!I8</f>
        <v>264.55399061032864</v>
      </c>
      <c r="J43" s="535"/>
      <c r="K43" s="536"/>
      <c r="L43" s="537"/>
    </row>
    <row r="44" spans="1:13" ht="12.75" customHeight="1">
      <c r="A44" s="520" t="s">
        <v>107</v>
      </c>
      <c r="B44" s="521"/>
      <c r="C44" s="521"/>
      <c r="D44" s="522"/>
      <c r="E44" s="535"/>
      <c r="F44" s="535"/>
      <c r="G44" s="535"/>
      <c r="H44" s="535"/>
      <c r="I44" s="535"/>
      <c r="J44" s="535"/>
      <c r="K44" s="538"/>
      <c r="L44" s="539"/>
      <c r="M44" s="46"/>
    </row>
    <row r="45" spans="1:13" ht="12.75" customHeight="1">
      <c r="A45" s="503" t="s">
        <v>255</v>
      </c>
      <c r="B45" s="504"/>
      <c r="C45" s="504"/>
      <c r="D45" s="505"/>
      <c r="E45" s="535"/>
      <c r="F45" s="535"/>
      <c r="G45" s="535"/>
      <c r="H45" s="535"/>
      <c r="I45" s="535"/>
      <c r="J45" s="535"/>
      <c r="K45" s="538"/>
      <c r="L45" s="539"/>
    </row>
    <row r="46" spans="1:13" ht="12.75" customHeight="1">
      <c r="A46" s="525" t="s">
        <v>258</v>
      </c>
      <c r="B46" s="526"/>
      <c r="C46" s="526"/>
      <c r="D46" s="527"/>
      <c r="E46" s="528">
        <f>E5/E8</f>
        <v>2.7777777777777776E-2</v>
      </c>
      <c r="F46" s="528"/>
      <c r="G46" s="528">
        <f>0.6/21</f>
        <v>2.8571428571428571E-2</v>
      </c>
      <c r="H46" s="528"/>
      <c r="I46" s="528">
        <f>0.6/21</f>
        <v>2.8571428571428571E-2</v>
      </c>
      <c r="J46" s="528"/>
      <c r="K46" s="529"/>
      <c r="L46" s="530"/>
    </row>
    <row r="47" spans="1:13" ht="12.75" customHeight="1">
      <c r="A47" s="520" t="s">
        <v>259</v>
      </c>
      <c r="B47" s="521"/>
      <c r="C47" s="521"/>
      <c r="D47" s="522"/>
      <c r="E47" s="528"/>
      <c r="F47" s="528"/>
      <c r="G47" s="528"/>
      <c r="H47" s="528"/>
      <c r="I47" s="528"/>
      <c r="J47" s="528"/>
      <c r="K47" s="529"/>
      <c r="L47" s="530"/>
    </row>
    <row r="48" spans="1:13" ht="12.75" customHeight="1">
      <c r="A48" s="503" t="s">
        <v>255</v>
      </c>
      <c r="B48" s="504"/>
      <c r="C48" s="504"/>
      <c r="D48" s="505"/>
      <c r="E48" s="528"/>
      <c r="F48" s="528"/>
      <c r="G48" s="528"/>
      <c r="H48" s="528"/>
      <c r="I48" s="528"/>
      <c r="J48" s="528"/>
      <c r="K48" s="529"/>
      <c r="L48" s="530"/>
    </row>
    <row r="49" spans="1:12" ht="12.75" customHeight="1">
      <c r="A49" s="506" t="s">
        <v>260</v>
      </c>
      <c r="B49" s="507"/>
      <c r="C49" s="507"/>
      <c r="D49" s="508"/>
      <c r="E49" s="528">
        <f>E6/E8</f>
        <v>0.23148148148148145</v>
      </c>
      <c r="F49" s="528"/>
      <c r="G49" s="528">
        <f>5/21</f>
        <v>0.23809523809523808</v>
      </c>
      <c r="H49" s="528"/>
      <c r="I49" s="528">
        <f>5/21</f>
        <v>0.23809523809523808</v>
      </c>
      <c r="J49" s="528"/>
      <c r="K49" s="529"/>
      <c r="L49" s="530"/>
    </row>
    <row r="50" spans="1:12" ht="12.75" customHeight="1">
      <c r="A50" s="520" t="s">
        <v>261</v>
      </c>
      <c r="B50" s="521"/>
      <c r="C50" s="521"/>
      <c r="D50" s="522"/>
      <c r="E50" s="528"/>
      <c r="F50" s="528"/>
      <c r="G50" s="528"/>
      <c r="H50" s="528"/>
      <c r="I50" s="528"/>
      <c r="J50" s="528"/>
      <c r="K50" s="529"/>
      <c r="L50" s="530"/>
    </row>
    <row r="51" spans="1:12" ht="13.5" customHeight="1">
      <c r="A51" s="540" t="s">
        <v>255</v>
      </c>
      <c r="B51" s="521"/>
      <c r="C51" s="521"/>
      <c r="D51" s="522"/>
      <c r="E51" s="528"/>
      <c r="F51" s="528"/>
      <c r="G51" s="528"/>
      <c r="H51" s="528"/>
      <c r="I51" s="528"/>
      <c r="J51" s="528"/>
      <c r="K51" s="529"/>
      <c r="L51" s="530"/>
    </row>
    <row r="52" spans="1:12" ht="13.15" customHeight="1">
      <c r="A52" s="525" t="s">
        <v>262</v>
      </c>
      <c r="B52" s="526"/>
      <c r="C52" s="526"/>
      <c r="D52" s="527"/>
      <c r="E52" s="528">
        <f>E29/E28</f>
        <v>0.70943639291465388</v>
      </c>
      <c r="F52" s="528"/>
      <c r="G52" s="528">
        <f>G29/G28</f>
        <v>0.82944769874476987</v>
      </c>
      <c r="H52" s="528"/>
      <c r="I52" s="528">
        <f>I29/I28</f>
        <v>0.70831111111111111</v>
      </c>
      <c r="J52" s="528"/>
      <c r="K52" s="541"/>
      <c r="L52" s="530"/>
    </row>
    <row r="53" spans="1:12" ht="13.15" customHeight="1">
      <c r="A53" s="520" t="s">
        <v>263</v>
      </c>
      <c r="B53" s="521"/>
      <c r="C53" s="521"/>
      <c r="D53" s="522"/>
      <c r="E53" s="528"/>
      <c r="F53" s="528"/>
      <c r="G53" s="528"/>
      <c r="H53" s="528"/>
      <c r="I53" s="528"/>
      <c r="J53" s="528"/>
      <c r="K53" s="541"/>
      <c r="L53" s="530"/>
    </row>
    <row r="54" spans="1:12" ht="13.15" customHeight="1">
      <c r="A54" s="503" t="s">
        <v>264</v>
      </c>
      <c r="B54" s="504"/>
      <c r="C54" s="504"/>
      <c r="D54" s="505"/>
      <c r="E54" s="528"/>
      <c r="F54" s="528"/>
      <c r="G54" s="528"/>
      <c r="H54" s="528"/>
      <c r="I54" s="528"/>
      <c r="J54" s="528"/>
      <c r="K54" s="541"/>
      <c r="L54" s="530"/>
    </row>
    <row r="55" spans="1:12" ht="13.15" customHeight="1">
      <c r="A55" s="525" t="s">
        <v>265</v>
      </c>
      <c r="B55" s="526"/>
      <c r="C55" s="526"/>
      <c r="D55" s="527"/>
      <c r="E55" s="512">
        <f>E29/E8</f>
        <v>101.98148148148148</v>
      </c>
      <c r="F55" s="512"/>
      <c r="G55" s="512">
        <f>G29/G8</f>
        <v>229.44212962962962</v>
      </c>
      <c r="H55" s="512"/>
      <c r="I55" s="512">
        <f>I29/I8</f>
        <v>149.64319248826291</v>
      </c>
      <c r="J55" s="512"/>
      <c r="K55" s="548"/>
      <c r="L55" s="549"/>
    </row>
    <row r="56" spans="1:12" ht="13.15" customHeight="1">
      <c r="A56" s="520" t="s">
        <v>266</v>
      </c>
      <c r="B56" s="521"/>
      <c r="C56" s="521"/>
      <c r="D56" s="522"/>
      <c r="E56" s="512"/>
      <c r="F56" s="512"/>
      <c r="G56" s="512"/>
      <c r="H56" s="512"/>
      <c r="I56" s="512"/>
      <c r="J56" s="512"/>
      <c r="K56" s="548"/>
      <c r="L56" s="549"/>
    </row>
    <row r="57" spans="1:12" ht="13.15" customHeight="1">
      <c r="A57" s="503" t="s">
        <v>255</v>
      </c>
      <c r="B57" s="504"/>
      <c r="C57" s="504"/>
      <c r="D57" s="505"/>
      <c r="E57" s="512"/>
      <c r="F57" s="512"/>
      <c r="G57" s="512"/>
      <c r="H57" s="512"/>
      <c r="I57" s="512"/>
      <c r="J57" s="512"/>
      <c r="K57" s="548"/>
      <c r="L57" s="549"/>
    </row>
    <row r="58" spans="1:12" ht="13.15" customHeight="1">
      <c r="A58" s="506" t="s">
        <v>267</v>
      </c>
      <c r="B58" s="507"/>
      <c r="C58" s="507"/>
      <c r="D58" s="508"/>
      <c r="E58" s="528">
        <f>E29/E27</f>
        <v>2.590005878894768E-3</v>
      </c>
      <c r="F58" s="528"/>
      <c r="G58" s="528">
        <f>G29/G27</f>
        <v>5.8654042775418951E-3</v>
      </c>
      <c r="H58" s="528"/>
      <c r="I58" s="528">
        <f>I29/I27</f>
        <v>3.769685620235338E-3</v>
      </c>
      <c r="J58" s="528"/>
      <c r="K58" s="541"/>
      <c r="L58" s="530"/>
    </row>
    <row r="59" spans="1:12" ht="13.15" customHeight="1">
      <c r="A59" s="520" t="s">
        <v>266</v>
      </c>
      <c r="B59" s="521"/>
      <c r="C59" s="521"/>
      <c r="D59" s="522"/>
      <c r="E59" s="528"/>
      <c r="F59" s="528"/>
      <c r="G59" s="528"/>
      <c r="H59" s="528"/>
      <c r="I59" s="528"/>
      <c r="J59" s="528"/>
      <c r="K59" s="541"/>
      <c r="L59" s="530"/>
    </row>
    <row r="60" spans="1:12" ht="10.15" customHeight="1" thickBot="1">
      <c r="A60" s="545" t="s">
        <v>213</v>
      </c>
      <c r="B60" s="546"/>
      <c r="C60" s="546"/>
      <c r="D60" s="547"/>
      <c r="E60" s="542"/>
      <c r="F60" s="542"/>
      <c r="G60" s="542"/>
      <c r="H60" s="542"/>
      <c r="I60" s="542"/>
      <c r="J60" s="542"/>
      <c r="K60" s="543"/>
      <c r="L60" s="544"/>
    </row>
    <row r="63" spans="1:12">
      <c r="A63" s="467"/>
      <c r="B63" s="467"/>
      <c r="C63" s="467"/>
      <c r="D63" s="467"/>
      <c r="E63" s="467"/>
      <c r="F63" s="467"/>
      <c r="G63" s="467"/>
      <c r="H63" s="467"/>
      <c r="I63" s="467"/>
      <c r="J63" s="467"/>
      <c r="K63" s="467"/>
      <c r="L63" s="467"/>
    </row>
  </sheetData>
  <customSheetViews>
    <customSheetView guid="{FD66CCA4-E734-40F6-A42D-704ADC03C8FF}" showPageBreaks="1" printArea="1" showRuler="0" topLeftCell="A7">
      <selection activeCell="S19" sqref="S19"/>
      <rowBreaks count="1" manualBreakCount="1">
        <brk id="60" max="11" man="1"/>
      </rowBreaks>
      <pageMargins left="0.39370078740157483" right="0.39370078740157483" top="0.6692913385826772" bottom="0.19685039370078741" header="0.19685039370078741" footer="0.19685039370078741"/>
      <printOptions horizontalCentered="1"/>
      <pageSetup scale="80" orientation="portrait" r:id="rId1"/>
      <headerFooter alignWithMargins="0">
        <oddHeader>&amp;C&amp;B</oddHeader>
        <oddFooter>&amp;L&amp;"Tahoma,Corsivo"&amp;8&amp;F&amp;R&amp;P</oddFooter>
      </headerFooter>
    </customSheetView>
    <customSheetView guid="{0CDFE071-D2BF-4AC9-96FE-3C7CC2EB89D1}" showPageBreaks="1" printArea="1" topLeftCell="A13">
      <selection activeCell="E34" sqref="E34:F36"/>
      <rowBreaks count="1" manualBreakCount="1">
        <brk id="60" max="11" man="1"/>
      </rowBreaks>
      <pageMargins left="0.39370078740157483" right="0.39370078740157483" top="0.6692913385826772" bottom="0.19685039370078741" header="0.19685039370078741" footer="0.19685039370078741"/>
      <printOptions horizontalCentered="1"/>
      <pageSetup scale="80" orientation="portrait" r:id="rId2"/>
      <headerFooter alignWithMargins="0">
        <oddHeader>&amp;C&amp;B</oddHeader>
        <oddFooter>&amp;L&amp;"Tahoma,Corsivo"&amp;8&amp;F&amp;R&amp;P</oddFooter>
      </headerFooter>
    </customSheetView>
    <customSheetView guid="{5274FD7E-76C2-47C3-8C9C-C2C181076605}" showPageBreaks="1" showRuler="0" topLeftCell="A49">
      <selection activeCell="N29" sqref="N29"/>
      <rowBreaks count="1" manualBreakCount="1">
        <brk id="60" max="11" man="1"/>
      </rowBreaks>
      <pageMargins left="0.39370078740157483" right="0.39370078740157483" top="0.6692913385826772" bottom="0.19685039370078741" header="0.19685039370078741" footer="0.19685039370078741"/>
      <printOptions horizontalCentered="1"/>
      <pageSetup scale="80" orientation="portrait" r:id="rId3"/>
      <headerFooter alignWithMargins="0">
        <oddHeader>&amp;C&amp;B</oddHeader>
        <oddFooter>&amp;L&amp;"Tahoma,Corsivo"&amp;8&amp;F&amp;R&amp;P</oddFooter>
      </headerFooter>
    </customSheetView>
  </customSheetViews>
  <mergeCells count="164">
    <mergeCell ref="A63:L63"/>
    <mergeCell ref="A58:D58"/>
    <mergeCell ref="E58:F60"/>
    <mergeCell ref="G58:H60"/>
    <mergeCell ref="I58:J60"/>
    <mergeCell ref="K58:L60"/>
    <mergeCell ref="A59:D59"/>
    <mergeCell ref="A60:D60"/>
    <mergeCell ref="K55:L57"/>
    <mergeCell ref="A56:D56"/>
    <mergeCell ref="A57:D57"/>
    <mergeCell ref="A55:D55"/>
    <mergeCell ref="E55:F57"/>
    <mergeCell ref="G55:H57"/>
    <mergeCell ref="I55:J57"/>
    <mergeCell ref="K49:L51"/>
    <mergeCell ref="A50:D50"/>
    <mergeCell ref="A51:D51"/>
    <mergeCell ref="A52:D52"/>
    <mergeCell ref="E52:F54"/>
    <mergeCell ref="G52:H54"/>
    <mergeCell ref="I52:J54"/>
    <mergeCell ref="K52:L54"/>
    <mergeCell ref="A53:D53"/>
    <mergeCell ref="A54:D54"/>
    <mergeCell ref="A49:D49"/>
    <mergeCell ref="E49:F51"/>
    <mergeCell ref="G49:H51"/>
    <mergeCell ref="I49:J51"/>
    <mergeCell ref="I40:J42"/>
    <mergeCell ref="A47:D47"/>
    <mergeCell ref="A48:D48"/>
    <mergeCell ref="A43:D43"/>
    <mergeCell ref="E43:F45"/>
    <mergeCell ref="K40:L42"/>
    <mergeCell ref="A41:D41"/>
    <mergeCell ref="A42:D42"/>
    <mergeCell ref="K43:L45"/>
    <mergeCell ref="A44:D44"/>
    <mergeCell ref="A46:D46"/>
    <mergeCell ref="E46:F48"/>
    <mergeCell ref="G46:H48"/>
    <mergeCell ref="I46:J48"/>
    <mergeCell ref="K46:L48"/>
    <mergeCell ref="G43:H45"/>
    <mergeCell ref="I43:J45"/>
    <mergeCell ref="A33:D33"/>
    <mergeCell ref="E33:F33"/>
    <mergeCell ref="G33:H33"/>
    <mergeCell ref="I33:J33"/>
    <mergeCell ref="A45:D45"/>
    <mergeCell ref="A40:D40"/>
    <mergeCell ref="E40:F42"/>
    <mergeCell ref="A32:L32"/>
    <mergeCell ref="K37:L39"/>
    <mergeCell ref="A38:D38"/>
    <mergeCell ref="A39:D39"/>
    <mergeCell ref="K33:L33"/>
    <mergeCell ref="A34:D34"/>
    <mergeCell ref="E34:F36"/>
    <mergeCell ref="G34:H36"/>
    <mergeCell ref="I34:J36"/>
    <mergeCell ref="K34:L36"/>
    <mergeCell ref="A35:D35"/>
    <mergeCell ref="A37:D37"/>
    <mergeCell ref="E37:F39"/>
    <mergeCell ref="G37:H39"/>
    <mergeCell ref="I37:J39"/>
    <mergeCell ref="A36:D36"/>
    <mergeCell ref="G40:H42"/>
    <mergeCell ref="A29:D29"/>
    <mergeCell ref="E29:F29"/>
    <mergeCell ref="G29:H29"/>
    <mergeCell ref="I29:J29"/>
    <mergeCell ref="K27:L27"/>
    <mergeCell ref="A28:D28"/>
    <mergeCell ref="E28:F28"/>
    <mergeCell ref="G28:H28"/>
    <mergeCell ref="I28:J28"/>
    <mergeCell ref="K28:L28"/>
    <mergeCell ref="K29:L29"/>
    <mergeCell ref="A27:D27"/>
    <mergeCell ref="E27:F27"/>
    <mergeCell ref="G27:H27"/>
    <mergeCell ref="I27:J27"/>
    <mergeCell ref="A22:L22"/>
    <mergeCell ref="A25:L25"/>
    <mergeCell ref="A26:D26"/>
    <mergeCell ref="E26:F26"/>
    <mergeCell ref="G26:H26"/>
    <mergeCell ref="I26:J26"/>
    <mergeCell ref="K26:L26"/>
    <mergeCell ref="K18:L18"/>
    <mergeCell ref="K19:L19"/>
    <mergeCell ref="A20:D20"/>
    <mergeCell ref="E20:F20"/>
    <mergeCell ref="G20:H20"/>
    <mergeCell ref="I20:J20"/>
    <mergeCell ref="K20:L20"/>
    <mergeCell ref="A19:D19"/>
    <mergeCell ref="A16:L16"/>
    <mergeCell ref="A17:L17"/>
    <mergeCell ref="G12:H12"/>
    <mergeCell ref="I12:J12"/>
    <mergeCell ref="K14:L14"/>
    <mergeCell ref="A15:D15"/>
    <mergeCell ref="E15:F15"/>
    <mergeCell ref="G15:H15"/>
    <mergeCell ref="E19:F19"/>
    <mergeCell ref="G19:H19"/>
    <mergeCell ref="A18:D18"/>
    <mergeCell ref="E18:F18"/>
    <mergeCell ref="G18:H18"/>
    <mergeCell ref="I18:J18"/>
    <mergeCell ref="I15:J15"/>
    <mergeCell ref="K15:L15"/>
    <mergeCell ref="A14:D14"/>
    <mergeCell ref="E14:F14"/>
    <mergeCell ref="I19:J19"/>
    <mergeCell ref="G6:H6"/>
    <mergeCell ref="I6:J6"/>
    <mergeCell ref="K12:L12"/>
    <mergeCell ref="A13:D13"/>
    <mergeCell ref="E13:F13"/>
    <mergeCell ref="G13:H13"/>
    <mergeCell ref="G14:H14"/>
    <mergeCell ref="I14:J14"/>
    <mergeCell ref="I13:J13"/>
    <mergeCell ref="K13:L13"/>
    <mergeCell ref="A12:D12"/>
    <mergeCell ref="E12:F12"/>
    <mergeCell ref="A9:L9"/>
    <mergeCell ref="A7:D7"/>
    <mergeCell ref="E7:F7"/>
    <mergeCell ref="G7:H7"/>
    <mergeCell ref="I7:J7"/>
    <mergeCell ref="A10:L10"/>
    <mergeCell ref="A6:D6"/>
    <mergeCell ref="E6:F6"/>
    <mergeCell ref="K6:L6"/>
    <mergeCell ref="A1:J1"/>
    <mergeCell ref="A2:L2"/>
    <mergeCell ref="A3:L3"/>
    <mergeCell ref="A4:D4"/>
    <mergeCell ref="E4:F4"/>
    <mergeCell ref="A11:D11"/>
    <mergeCell ref="E11:F11"/>
    <mergeCell ref="G11:H11"/>
    <mergeCell ref="I11:J11"/>
    <mergeCell ref="K11:L11"/>
    <mergeCell ref="A5:D5"/>
    <mergeCell ref="K7:L7"/>
    <mergeCell ref="A8:D8"/>
    <mergeCell ref="E8:F8"/>
    <mergeCell ref="G8:H8"/>
    <mergeCell ref="G4:H4"/>
    <mergeCell ref="I4:J4"/>
    <mergeCell ref="K4:L4"/>
    <mergeCell ref="E5:F5"/>
    <mergeCell ref="G5:H5"/>
    <mergeCell ref="I5:J5"/>
    <mergeCell ref="K5:L5"/>
    <mergeCell ref="I8:J8"/>
    <mergeCell ref="K8:L8"/>
  </mergeCells>
  <phoneticPr fontId="27" type="noConversion"/>
  <printOptions horizontalCentered="1" headings="1" gridLines="1"/>
  <pageMargins left="0.39370078740157483" right="0.39370078740157483" top="0.47244094488188981" bottom="0.19685039370078741" header="0.19685039370078741" footer="0.19685039370078741"/>
  <pageSetup paperSize="9" scale="78" orientation="portrait" r:id="rId4"/>
  <headerFooter alignWithMargins="0">
    <oddHeader>&amp;CCOMUNE DI CANDIOLO PIANO DELLE PERFORMANCE 2019</oddHeader>
    <oddFooter>&amp;L&amp;"Tahoma,Corsivo"&amp;8&amp;F&amp;R&amp;P</oddFooter>
  </headerFooter>
  <rowBreaks count="1" manualBreakCount="1">
    <brk id="60" max="11" man="1"/>
  </rowBreaks>
</worksheet>
</file>

<file path=xl/worksheets/sheet20.xml><?xml version="1.0" encoding="utf-8"?>
<worksheet xmlns="http://schemas.openxmlformats.org/spreadsheetml/2006/main" xmlns:r="http://schemas.openxmlformats.org/officeDocument/2006/relationships">
  <sheetPr>
    <tabColor rgb="FF00B050"/>
  </sheetPr>
  <dimension ref="A1:IU65383"/>
  <sheetViews>
    <sheetView topLeftCell="A37" workbookViewId="0">
      <selection activeCell="T58" sqref="T58"/>
    </sheetView>
  </sheetViews>
  <sheetFormatPr defaultColWidth="9.140625" defaultRowHeight="12.75"/>
  <cols>
    <col min="1" max="1" width="10.140625" style="51" customWidth="1"/>
    <col min="2" max="2" width="7.85546875" style="51" customWidth="1"/>
    <col min="3" max="3" width="5.5703125" style="51" customWidth="1"/>
    <col min="4" max="4" width="5.42578125" style="51" customWidth="1"/>
    <col min="5" max="7" width="6.5703125" style="51" customWidth="1"/>
    <col min="8" max="8" width="5.7109375" style="51" customWidth="1"/>
    <col min="9" max="9" width="5.85546875" style="51" customWidth="1"/>
    <col min="10" max="10" width="6.28515625" style="51" customWidth="1"/>
    <col min="11" max="11" width="5.7109375" style="51" customWidth="1"/>
    <col min="12" max="12" width="3.5703125" style="51" customWidth="1"/>
    <col min="13" max="13" width="6" style="51" customWidth="1"/>
    <col min="14" max="14" width="5.7109375" style="51" customWidth="1"/>
    <col min="15" max="15" width="7.5703125" style="51" customWidth="1"/>
    <col min="16" max="16" width="4.5703125" style="51" customWidth="1"/>
    <col min="17" max="17" width="6.7109375" style="51" customWidth="1"/>
    <col min="18" max="18" width="6.42578125" style="51" customWidth="1"/>
    <col min="19" max="244" width="9.140625" style="51"/>
    <col min="245" max="245" width="14.140625" style="51" customWidth="1"/>
    <col min="246" max="16384" width="9.140625" style="51"/>
  </cols>
  <sheetData>
    <row r="1" spans="1:23" ht="18.75" thickBot="1">
      <c r="A1" s="915" t="s">
        <v>521</v>
      </c>
      <c r="B1" s="915"/>
      <c r="C1" s="915"/>
      <c r="D1" s="915"/>
      <c r="E1" s="915"/>
      <c r="F1" s="915"/>
      <c r="G1" s="915"/>
      <c r="H1" s="915"/>
      <c r="I1" s="915"/>
      <c r="J1" s="915"/>
      <c r="K1" s="915"/>
      <c r="L1" s="915"/>
      <c r="M1" s="915"/>
      <c r="N1" s="915"/>
    </row>
    <row r="2" spans="1:23">
      <c r="A2" s="52"/>
      <c r="B2" s="52"/>
      <c r="C2" s="52"/>
      <c r="D2" s="52"/>
      <c r="E2" s="52"/>
      <c r="F2" s="52"/>
      <c r="G2" s="52"/>
      <c r="H2" s="52"/>
      <c r="I2" s="52"/>
      <c r="J2" s="52"/>
      <c r="K2" s="52"/>
      <c r="L2" s="52"/>
      <c r="M2" s="52"/>
      <c r="N2" s="52"/>
      <c r="O2" s="53"/>
      <c r="P2" s="53"/>
      <c r="Q2" s="53"/>
      <c r="R2" s="53"/>
      <c r="S2" s="53"/>
      <c r="T2" s="53"/>
      <c r="U2" s="53"/>
      <c r="V2" s="53"/>
      <c r="W2" s="53"/>
    </row>
    <row r="3" spans="1:23" s="53" customFormat="1" ht="11.25" customHeight="1">
      <c r="A3" s="916" t="s">
        <v>366</v>
      </c>
      <c r="B3" s="917"/>
      <c r="C3" s="917"/>
      <c r="D3" s="918"/>
      <c r="E3" s="919" t="s">
        <v>472</v>
      </c>
      <c r="F3" s="920"/>
      <c r="G3" s="920"/>
      <c r="H3" s="921"/>
      <c r="I3" s="922" t="s">
        <v>570</v>
      </c>
      <c r="J3" s="922"/>
      <c r="K3" s="922"/>
      <c r="L3" s="922"/>
      <c r="M3" s="922"/>
      <c r="N3" s="922"/>
    </row>
    <row r="4" spans="1:23" s="53" customFormat="1" ht="11.25" customHeight="1">
      <c r="A4" s="923" t="s">
        <v>369</v>
      </c>
      <c r="B4" s="924"/>
      <c r="C4" s="924"/>
      <c r="D4" s="925"/>
      <c r="E4" s="929" t="s">
        <v>571</v>
      </c>
      <c r="F4" s="930"/>
      <c r="G4" s="930"/>
      <c r="H4" s="930"/>
      <c r="I4" s="931" t="s">
        <v>474</v>
      </c>
      <c r="J4" s="932"/>
      <c r="K4" s="932"/>
      <c r="L4" s="933"/>
      <c r="M4" s="933"/>
      <c r="N4" s="934"/>
    </row>
    <row r="5" spans="1:23" s="53" customFormat="1" ht="61.5" customHeight="1">
      <c r="A5" s="926"/>
      <c r="B5" s="927"/>
      <c r="C5" s="927"/>
      <c r="D5" s="928"/>
      <c r="E5" s="930"/>
      <c r="F5" s="930"/>
      <c r="G5" s="930"/>
      <c r="H5" s="930"/>
      <c r="I5" s="935"/>
      <c r="J5" s="936"/>
      <c r="K5" s="936"/>
      <c r="L5" s="936"/>
      <c r="M5" s="936"/>
      <c r="N5" s="937"/>
    </row>
    <row r="6" spans="1:23" s="53" customFormat="1" ht="12.75" customHeight="1">
      <c r="A6" s="901" t="s">
        <v>272</v>
      </c>
      <c r="B6" s="902"/>
      <c r="C6" s="902"/>
      <c r="D6" s="903"/>
      <c r="E6" s="907" t="s">
        <v>495</v>
      </c>
      <c r="F6" s="907"/>
      <c r="G6" s="907"/>
      <c r="H6" s="908"/>
      <c r="I6" s="911" t="s">
        <v>273</v>
      </c>
      <c r="J6" s="911"/>
      <c r="K6" s="911"/>
      <c r="L6" s="911"/>
      <c r="M6" s="911"/>
      <c r="N6" s="911"/>
    </row>
    <row r="7" spans="1:23" s="53" customFormat="1">
      <c r="A7" s="904"/>
      <c r="B7" s="905"/>
      <c r="C7" s="905"/>
      <c r="D7" s="906"/>
      <c r="E7" s="909"/>
      <c r="F7" s="909"/>
      <c r="G7" s="909"/>
      <c r="H7" s="910"/>
      <c r="I7" s="912">
        <v>2019</v>
      </c>
      <c r="J7" s="913"/>
      <c r="K7" s="914">
        <v>2020</v>
      </c>
      <c r="L7" s="914"/>
      <c r="M7" s="914">
        <v>2021</v>
      </c>
      <c r="N7" s="914"/>
    </row>
    <row r="8" spans="1:23" s="53" customFormat="1">
      <c r="A8" s="938" t="s">
        <v>274</v>
      </c>
      <c r="B8" s="939"/>
      <c r="C8" s="939"/>
      <c r="D8" s="940"/>
      <c r="E8" s="941"/>
      <c r="F8" s="941"/>
      <c r="G8" s="941"/>
      <c r="H8" s="942"/>
      <c r="I8" s="943" t="s">
        <v>275</v>
      </c>
      <c r="J8" s="944"/>
      <c r="K8" s="945"/>
      <c r="L8" s="945"/>
      <c r="M8" s="945"/>
      <c r="N8" s="945"/>
    </row>
    <row r="9" spans="1:23" ht="14.25" customHeight="1">
      <c r="A9" s="896" t="s">
        <v>276</v>
      </c>
      <c r="B9" s="897"/>
      <c r="C9" s="1021" t="s">
        <v>542</v>
      </c>
      <c r="D9" s="958"/>
      <c r="E9" s="958"/>
      <c r="F9" s="958"/>
      <c r="G9" s="958"/>
      <c r="H9" s="958"/>
      <c r="I9" s="958"/>
      <c r="J9" s="958"/>
      <c r="K9" s="958"/>
      <c r="L9" s="958"/>
      <c r="M9" s="958"/>
      <c r="N9" s="959"/>
      <c r="R9" s="54"/>
    </row>
    <row r="10" spans="1:23">
      <c r="A10" s="896"/>
      <c r="B10" s="897"/>
      <c r="C10" s="898"/>
      <c r="D10" s="954"/>
      <c r="E10" s="954"/>
      <c r="F10" s="954"/>
      <c r="G10" s="954"/>
      <c r="H10" s="954"/>
      <c r="I10" s="954"/>
      <c r="J10" s="954"/>
      <c r="K10" s="954"/>
      <c r="L10" s="954"/>
      <c r="M10" s="954"/>
      <c r="N10" s="955"/>
      <c r="R10" s="54"/>
    </row>
    <row r="11" spans="1:23" ht="12.75" customHeight="1">
      <c r="A11" s="877" t="s">
        <v>277</v>
      </c>
      <c r="B11" s="878"/>
      <c r="C11" s="1118" t="s">
        <v>597</v>
      </c>
      <c r="D11" s="1119"/>
      <c r="E11" s="1119"/>
      <c r="F11" s="1119"/>
      <c r="G11" s="1119"/>
      <c r="H11" s="1119"/>
      <c r="I11" s="1119"/>
      <c r="J11" s="1119"/>
      <c r="K11" s="1119"/>
      <c r="L11" s="1119"/>
      <c r="M11" s="1119"/>
      <c r="N11" s="1120"/>
    </row>
    <row r="12" spans="1:23">
      <c r="A12" s="879"/>
      <c r="B12" s="880"/>
      <c r="C12" s="1121"/>
      <c r="D12" s="1122"/>
      <c r="E12" s="1122"/>
      <c r="F12" s="1122"/>
      <c r="G12" s="1122"/>
      <c r="H12" s="1122"/>
      <c r="I12" s="1122"/>
      <c r="J12" s="1122"/>
      <c r="K12" s="1122"/>
      <c r="L12" s="1122"/>
      <c r="M12" s="1122"/>
      <c r="N12" s="1123"/>
    </row>
    <row r="13" spans="1:23">
      <c r="A13" s="879"/>
      <c r="B13" s="880"/>
      <c r="C13" s="1121"/>
      <c r="D13" s="1122"/>
      <c r="E13" s="1122"/>
      <c r="F13" s="1122"/>
      <c r="G13" s="1122"/>
      <c r="H13" s="1122"/>
      <c r="I13" s="1122"/>
      <c r="J13" s="1122"/>
      <c r="K13" s="1122"/>
      <c r="L13" s="1122"/>
      <c r="M13" s="1122"/>
      <c r="N13" s="1123"/>
    </row>
    <row r="14" spans="1:23">
      <c r="A14" s="879"/>
      <c r="B14" s="880"/>
      <c r="C14" s="1121"/>
      <c r="D14" s="1122"/>
      <c r="E14" s="1122"/>
      <c r="F14" s="1122"/>
      <c r="G14" s="1122"/>
      <c r="H14" s="1122"/>
      <c r="I14" s="1122"/>
      <c r="J14" s="1122"/>
      <c r="K14" s="1122"/>
      <c r="L14" s="1122"/>
      <c r="M14" s="1122"/>
      <c r="N14" s="1123"/>
    </row>
    <row r="15" spans="1:23">
      <c r="A15" s="879"/>
      <c r="B15" s="880"/>
      <c r="C15" s="1121"/>
      <c r="D15" s="1122"/>
      <c r="E15" s="1122"/>
      <c r="F15" s="1122"/>
      <c r="G15" s="1122"/>
      <c r="H15" s="1122"/>
      <c r="I15" s="1122"/>
      <c r="J15" s="1122"/>
      <c r="K15" s="1122"/>
      <c r="L15" s="1122"/>
      <c r="M15" s="1122"/>
      <c r="N15" s="1123"/>
    </row>
    <row r="16" spans="1:23">
      <c r="A16" s="879"/>
      <c r="B16" s="880"/>
      <c r="C16" s="1121"/>
      <c r="D16" s="1122"/>
      <c r="E16" s="1122"/>
      <c r="F16" s="1122"/>
      <c r="G16" s="1122"/>
      <c r="H16" s="1122"/>
      <c r="I16" s="1122"/>
      <c r="J16" s="1122"/>
      <c r="K16" s="1122"/>
      <c r="L16" s="1122"/>
      <c r="M16" s="1122"/>
      <c r="N16" s="1123"/>
    </row>
    <row r="17" spans="1:166">
      <c r="A17" s="879"/>
      <c r="B17" s="880"/>
      <c r="C17" s="1121"/>
      <c r="D17" s="1122"/>
      <c r="E17" s="1122"/>
      <c r="F17" s="1122"/>
      <c r="G17" s="1122"/>
      <c r="H17" s="1122"/>
      <c r="I17" s="1122"/>
      <c r="J17" s="1122"/>
      <c r="K17" s="1122"/>
      <c r="L17" s="1122"/>
      <c r="M17" s="1122"/>
      <c r="N17" s="1123"/>
    </row>
    <row r="18" spans="1:166">
      <c r="A18" s="879"/>
      <c r="B18" s="880"/>
      <c r="C18" s="1121"/>
      <c r="D18" s="1122"/>
      <c r="E18" s="1122"/>
      <c r="F18" s="1122"/>
      <c r="G18" s="1122"/>
      <c r="H18" s="1122"/>
      <c r="I18" s="1122"/>
      <c r="J18" s="1122"/>
      <c r="K18" s="1122"/>
      <c r="L18" s="1122"/>
      <c r="M18" s="1122"/>
      <c r="N18" s="1123"/>
    </row>
    <row r="19" spans="1:166">
      <c r="A19" s="879"/>
      <c r="B19" s="880"/>
      <c r="C19" s="1121"/>
      <c r="D19" s="1122"/>
      <c r="E19" s="1122"/>
      <c r="F19" s="1122"/>
      <c r="G19" s="1122"/>
      <c r="H19" s="1122"/>
      <c r="I19" s="1122"/>
      <c r="J19" s="1122"/>
      <c r="K19" s="1122"/>
      <c r="L19" s="1122"/>
      <c r="M19" s="1122"/>
      <c r="N19" s="1123"/>
    </row>
    <row r="20" spans="1:166">
      <c r="A20" s="879"/>
      <c r="B20" s="880"/>
      <c r="C20" s="1121"/>
      <c r="D20" s="1122"/>
      <c r="E20" s="1122"/>
      <c r="F20" s="1122"/>
      <c r="G20" s="1122"/>
      <c r="H20" s="1122"/>
      <c r="I20" s="1122"/>
      <c r="J20" s="1122"/>
      <c r="K20" s="1122"/>
      <c r="L20" s="1122"/>
      <c r="M20" s="1122"/>
      <c r="N20" s="1123"/>
    </row>
    <row r="21" spans="1:166">
      <c r="A21" s="879"/>
      <c r="B21" s="880"/>
      <c r="C21" s="1121"/>
      <c r="D21" s="1122"/>
      <c r="E21" s="1122"/>
      <c r="F21" s="1122"/>
      <c r="G21" s="1122"/>
      <c r="H21" s="1122"/>
      <c r="I21" s="1122"/>
      <c r="J21" s="1122"/>
      <c r="K21" s="1122"/>
      <c r="L21" s="1122"/>
      <c r="M21" s="1122"/>
      <c r="N21" s="1123"/>
    </row>
    <row r="22" spans="1:166">
      <c r="A22" s="879"/>
      <c r="B22" s="880"/>
      <c r="C22" s="1121"/>
      <c r="D22" s="1122"/>
      <c r="E22" s="1122"/>
      <c r="F22" s="1122"/>
      <c r="G22" s="1122"/>
      <c r="H22" s="1122"/>
      <c r="I22" s="1122"/>
      <c r="J22" s="1122"/>
      <c r="K22" s="1122"/>
      <c r="L22" s="1122"/>
      <c r="M22" s="1122"/>
      <c r="N22" s="1123"/>
    </row>
    <row r="23" spans="1:166" ht="144" customHeight="1">
      <c r="A23" s="881"/>
      <c r="B23" s="882"/>
      <c r="C23" s="1124"/>
      <c r="D23" s="1125"/>
      <c r="E23" s="1125"/>
      <c r="F23" s="1125"/>
      <c r="G23" s="1125"/>
      <c r="H23" s="1125"/>
      <c r="I23" s="1125"/>
      <c r="J23" s="1125"/>
      <c r="K23" s="1125"/>
      <c r="L23" s="1125"/>
      <c r="M23" s="1125"/>
      <c r="N23" s="1126"/>
    </row>
    <row r="24" spans="1:166">
      <c r="A24" s="854"/>
      <c r="B24" s="892"/>
      <c r="C24" s="892"/>
      <c r="D24" s="892"/>
      <c r="E24" s="892"/>
      <c r="F24" s="892"/>
      <c r="G24" s="892"/>
      <c r="H24" s="892"/>
      <c r="I24" s="892"/>
      <c r="J24" s="892"/>
      <c r="K24" s="892"/>
      <c r="L24" s="892"/>
      <c r="M24" s="892"/>
      <c r="N24" s="85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ht="12.75" customHeight="1">
      <c r="A25" s="55">
        <v>1</v>
      </c>
      <c r="B25" s="873" t="s">
        <v>543</v>
      </c>
      <c r="C25" s="874"/>
      <c r="D25" s="874"/>
      <c r="E25" s="874"/>
      <c r="F25" s="874"/>
      <c r="G25" s="875"/>
      <c r="H25" s="55"/>
      <c r="I25" s="893"/>
      <c r="J25" s="894"/>
      <c r="K25" s="894"/>
      <c r="L25" s="894"/>
      <c r="M25" s="894"/>
      <c r="N25" s="89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ht="12.75" customHeight="1">
      <c r="A26" s="55">
        <v>2</v>
      </c>
      <c r="B26" s="873" t="s">
        <v>544</v>
      </c>
      <c r="C26" s="874"/>
      <c r="D26" s="874"/>
      <c r="E26" s="874"/>
      <c r="F26" s="874"/>
      <c r="G26" s="875"/>
      <c r="H26" s="55"/>
      <c r="I26" s="873"/>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ht="12.75" customHeight="1">
      <c r="A27" s="55">
        <v>3</v>
      </c>
      <c r="B27" s="873" t="s">
        <v>545</v>
      </c>
      <c r="C27" s="874"/>
      <c r="D27" s="874"/>
      <c r="E27" s="874"/>
      <c r="F27" s="874"/>
      <c r="G27" s="875"/>
      <c r="H27" s="55"/>
      <c r="I27" s="873"/>
      <c r="J27" s="874"/>
      <c r="K27" s="874"/>
      <c r="L27" s="874"/>
      <c r="M27" s="874"/>
      <c r="N27" s="875"/>
      <c r="R27" s="76"/>
      <c r="S27" s="76"/>
      <c r="T27" s="76"/>
      <c r="U27" s="76"/>
      <c r="V27" s="76"/>
      <c r="W27" s="76"/>
      <c r="X27" s="76"/>
      <c r="Y27" s="76"/>
      <c r="Z27" s="76"/>
      <c r="AA27" s="76"/>
      <c r="AB27" s="76"/>
      <c r="AC27" s="76"/>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row>
    <row r="28" spans="1:166">
      <c r="A28" s="951" t="s">
        <v>278</v>
      </c>
      <c r="B28" s="952"/>
      <c r="C28" s="952"/>
      <c r="D28" s="952"/>
      <c r="E28" s="952"/>
      <c r="F28" s="952"/>
      <c r="G28" s="952"/>
      <c r="H28" s="952"/>
      <c r="I28" s="952"/>
      <c r="J28" s="952"/>
      <c r="K28" s="952"/>
      <c r="L28" s="952"/>
      <c r="M28" s="952"/>
      <c r="N28" s="953"/>
      <c r="O28" s="56"/>
      <c r="P28" s="56"/>
      <c r="Q28" s="56"/>
      <c r="R28" s="57"/>
    </row>
    <row r="29" spans="1:166" ht="12.75" customHeight="1">
      <c r="A29" s="851" t="s">
        <v>279</v>
      </c>
      <c r="B29" s="852"/>
      <c r="C29" s="852"/>
      <c r="D29" s="852"/>
      <c r="E29" s="852"/>
      <c r="F29" s="852"/>
      <c r="G29" s="852"/>
      <c r="H29" s="853"/>
      <c r="I29" s="854" t="s">
        <v>611</v>
      </c>
      <c r="J29" s="855"/>
      <c r="K29" s="856" t="s">
        <v>612</v>
      </c>
      <c r="L29" s="856"/>
      <c r="M29" s="857" t="s">
        <v>282</v>
      </c>
      <c r="N29" s="857"/>
      <c r="O29" s="857">
        <v>2020</v>
      </c>
      <c r="P29" s="857"/>
      <c r="Q29" s="857">
        <v>2021</v>
      </c>
      <c r="R29" s="857"/>
    </row>
    <row r="30" spans="1:166">
      <c r="A30" s="858" t="s">
        <v>546</v>
      </c>
      <c r="B30" s="859"/>
      <c r="C30" s="859"/>
      <c r="D30" s="859"/>
      <c r="E30" s="859"/>
      <c r="F30" s="859"/>
      <c r="G30" s="859"/>
      <c r="H30" s="860"/>
      <c r="I30" s="975">
        <v>9</v>
      </c>
      <c r="J30" s="976"/>
      <c r="K30" s="975"/>
      <c r="L30" s="976"/>
      <c r="M30" s="867"/>
      <c r="N30" s="868"/>
      <c r="O30" s="975"/>
      <c r="P30" s="976"/>
      <c r="Q30" s="867"/>
      <c r="R30" s="868"/>
    </row>
    <row r="31" spans="1:166" ht="21">
      <c r="A31" s="416" t="s">
        <v>547</v>
      </c>
      <c r="B31" s="417"/>
      <c r="C31" s="417"/>
      <c r="D31" s="417"/>
      <c r="E31" s="417"/>
      <c r="F31" s="417"/>
      <c r="G31" s="417"/>
      <c r="H31" s="418"/>
      <c r="I31" s="975">
        <v>36</v>
      </c>
      <c r="J31" s="976"/>
      <c r="K31" s="421"/>
      <c r="L31" s="422"/>
      <c r="M31" s="419"/>
      <c r="N31" s="420"/>
      <c r="O31" s="421"/>
      <c r="P31" s="422"/>
      <c r="Q31" s="419"/>
      <c r="R31" s="420"/>
    </row>
    <row r="32" spans="1:166" ht="12.75" customHeight="1">
      <c r="A32" s="858" t="s">
        <v>496</v>
      </c>
      <c r="B32" s="859"/>
      <c r="C32" s="859"/>
      <c r="D32" s="859"/>
      <c r="E32" s="859"/>
      <c r="F32" s="859"/>
      <c r="G32" s="859"/>
      <c r="H32" s="860"/>
      <c r="I32" s="975">
        <v>2</v>
      </c>
      <c r="J32" s="976"/>
      <c r="K32" s="975"/>
      <c r="L32" s="976"/>
      <c r="M32" s="867"/>
      <c r="N32" s="868"/>
      <c r="O32" s="975"/>
      <c r="P32" s="976"/>
      <c r="Q32" s="867"/>
      <c r="R32" s="868"/>
    </row>
    <row r="33" spans="1:18" ht="21">
      <c r="A33" s="416" t="s">
        <v>548</v>
      </c>
      <c r="B33" s="417"/>
      <c r="C33" s="417"/>
      <c r="D33" s="417"/>
      <c r="E33" s="417"/>
      <c r="F33" s="417"/>
      <c r="G33" s="417"/>
      <c r="H33" s="418"/>
      <c r="I33" s="421" t="s">
        <v>549</v>
      </c>
      <c r="J33" s="422"/>
      <c r="K33" s="421"/>
      <c r="L33" s="422"/>
      <c r="M33" s="419"/>
      <c r="N33" s="420"/>
      <c r="O33" s="421"/>
      <c r="P33" s="422"/>
      <c r="Q33" s="419"/>
      <c r="R33" s="420"/>
    </row>
    <row r="34" spans="1:18" ht="12.75" customHeight="1">
      <c r="A34" s="851" t="s">
        <v>284</v>
      </c>
      <c r="B34" s="852"/>
      <c r="C34" s="852"/>
      <c r="D34" s="852"/>
      <c r="E34" s="852"/>
      <c r="F34" s="852"/>
      <c r="G34" s="852"/>
      <c r="H34" s="853"/>
      <c r="I34" s="854" t="s">
        <v>611</v>
      </c>
      <c r="J34" s="855"/>
      <c r="K34" s="981" t="s">
        <v>612</v>
      </c>
      <c r="L34" s="982"/>
      <c r="M34" s="854" t="s">
        <v>285</v>
      </c>
      <c r="N34" s="855"/>
      <c r="O34" s="854">
        <v>2020</v>
      </c>
      <c r="P34" s="855"/>
      <c r="Q34" s="854">
        <v>2021</v>
      </c>
      <c r="R34" s="855"/>
    </row>
    <row r="35" spans="1:18">
      <c r="A35" s="858"/>
      <c r="B35" s="859"/>
      <c r="C35" s="859"/>
      <c r="D35" s="859"/>
      <c r="E35" s="859"/>
      <c r="F35" s="859"/>
      <c r="G35" s="859"/>
      <c r="H35" s="860"/>
      <c r="I35" s="1116"/>
      <c r="J35" s="1117"/>
      <c r="K35" s="975"/>
      <c r="L35" s="976"/>
      <c r="M35" s="867"/>
      <c r="N35" s="868"/>
      <c r="O35" s="863"/>
      <c r="P35" s="864"/>
      <c r="Q35" s="863"/>
      <c r="R35" s="864"/>
    </row>
    <row r="36" spans="1:18" ht="12.75" customHeight="1">
      <c r="A36" s="851" t="s">
        <v>286</v>
      </c>
      <c r="B36" s="852"/>
      <c r="C36" s="852"/>
      <c r="D36" s="852"/>
      <c r="E36" s="852"/>
      <c r="F36" s="852"/>
      <c r="G36" s="852"/>
      <c r="H36" s="853"/>
      <c r="I36" s="854" t="s">
        <v>611</v>
      </c>
      <c r="J36" s="855"/>
      <c r="K36" s="856" t="s">
        <v>612</v>
      </c>
      <c r="L36" s="856"/>
      <c r="M36" s="857" t="s">
        <v>285</v>
      </c>
      <c r="N36" s="843"/>
      <c r="O36" s="857">
        <v>2020</v>
      </c>
      <c r="P36" s="857"/>
      <c r="Q36" s="857">
        <v>2021</v>
      </c>
      <c r="R36" s="843"/>
    </row>
    <row r="37" spans="1:18" ht="12.75" customHeight="1">
      <c r="A37" s="858" t="s">
        <v>550</v>
      </c>
      <c r="B37" s="859"/>
      <c r="C37" s="859"/>
      <c r="D37" s="859"/>
      <c r="E37" s="859"/>
      <c r="F37" s="859"/>
      <c r="G37" s="859"/>
      <c r="H37" s="860"/>
      <c r="I37" s="849">
        <v>0.8</v>
      </c>
      <c r="J37" s="849"/>
      <c r="K37" s="847"/>
      <c r="L37" s="847"/>
      <c r="M37" s="848"/>
      <c r="N37" s="848"/>
      <c r="O37" s="847"/>
      <c r="P37" s="847"/>
      <c r="Q37" s="848"/>
      <c r="R37" s="848"/>
    </row>
    <row r="38" spans="1:18">
      <c r="A38" s="844"/>
      <c r="B38" s="845"/>
      <c r="C38" s="845"/>
      <c r="D38" s="845"/>
      <c r="E38" s="845"/>
      <c r="F38" s="845"/>
      <c r="G38" s="845"/>
      <c r="H38" s="846"/>
      <c r="I38" s="847"/>
      <c r="J38" s="847"/>
      <c r="K38" s="847"/>
      <c r="L38" s="847"/>
      <c r="M38" s="848"/>
      <c r="N38" s="848"/>
      <c r="O38" s="847"/>
      <c r="P38" s="847"/>
      <c r="Q38" s="848"/>
      <c r="R38" s="848"/>
    </row>
    <row r="40" spans="1:18">
      <c r="A40" s="840" t="s">
        <v>287</v>
      </c>
      <c r="B40" s="841"/>
      <c r="C40" s="841"/>
      <c r="D40" s="841"/>
      <c r="E40" s="841"/>
      <c r="F40" s="841"/>
      <c r="G40" s="841"/>
      <c r="H40" s="841"/>
      <c r="I40" s="841"/>
      <c r="J40" s="841"/>
      <c r="K40" s="841"/>
      <c r="L40" s="841"/>
      <c r="M40" s="841"/>
      <c r="N40" s="842"/>
    </row>
    <row r="41" spans="1:18" ht="42.75">
      <c r="A41" s="843" t="s">
        <v>288</v>
      </c>
      <c r="B41" s="843"/>
      <c r="C41" s="58" t="s">
        <v>289</v>
      </c>
      <c r="D41" s="58" t="s">
        <v>290</v>
      </c>
      <c r="E41" s="58" t="s">
        <v>291</v>
      </c>
      <c r="F41" s="58" t="s">
        <v>292</v>
      </c>
      <c r="G41" s="58" t="s">
        <v>293</v>
      </c>
      <c r="H41" s="58" t="s">
        <v>294</v>
      </c>
      <c r="I41" s="58" t="s">
        <v>295</v>
      </c>
      <c r="J41" s="58" t="s">
        <v>296</v>
      </c>
      <c r="K41" s="58" t="s">
        <v>297</v>
      </c>
      <c r="L41" s="58" t="s">
        <v>298</v>
      </c>
      <c r="M41" s="58" t="s">
        <v>299</v>
      </c>
      <c r="N41" s="58" t="s">
        <v>300</v>
      </c>
    </row>
    <row r="42" spans="1:18">
      <c r="A42" s="836">
        <f>IF(A25&gt;0,A25,"")</f>
        <v>1</v>
      </c>
      <c r="B42" s="837"/>
      <c r="C42" s="59"/>
      <c r="D42" s="59"/>
      <c r="E42" s="59"/>
      <c r="F42" s="60"/>
      <c r="G42" s="90" t="s">
        <v>346</v>
      </c>
      <c r="H42" s="60" t="s">
        <v>346</v>
      </c>
      <c r="I42" s="60" t="s">
        <v>346</v>
      </c>
      <c r="J42" s="103" t="s">
        <v>346</v>
      </c>
      <c r="K42" s="60" t="s">
        <v>346</v>
      </c>
      <c r="L42" s="59"/>
      <c r="M42" s="59"/>
      <c r="N42" s="59"/>
    </row>
    <row r="43" spans="1:18">
      <c r="A43" s="836">
        <f>IF(A26&gt;0,A26,"")</f>
        <v>2</v>
      </c>
      <c r="B43" s="837"/>
      <c r="C43" s="59"/>
      <c r="D43" s="59"/>
      <c r="E43" s="59"/>
      <c r="F43" s="60" t="s">
        <v>346</v>
      </c>
      <c r="G43" s="90"/>
      <c r="H43" s="90"/>
      <c r="I43" s="100"/>
      <c r="J43" s="100"/>
      <c r="K43" s="90"/>
      <c r="L43" s="90" t="s">
        <v>346</v>
      </c>
      <c r="M43" s="59"/>
      <c r="N43" s="59"/>
    </row>
    <row r="44" spans="1:18">
      <c r="A44" s="836">
        <f>IF(A27&gt;0,A27,"")</f>
        <v>3</v>
      </c>
      <c r="B44" s="837"/>
      <c r="C44" s="59"/>
      <c r="D44" s="78"/>
      <c r="E44" s="59"/>
      <c r="F44" s="60"/>
      <c r="G44" s="60"/>
      <c r="H44" s="60"/>
      <c r="I44" s="60"/>
      <c r="J44" s="60"/>
      <c r="K44" s="100"/>
      <c r="L44" s="93" t="s">
        <v>346</v>
      </c>
      <c r="M44" s="60"/>
      <c r="N44" s="59"/>
    </row>
    <row r="45" spans="1:18">
      <c r="A45" s="836">
        <v>4</v>
      </c>
      <c r="B45" s="837"/>
      <c r="C45" s="59"/>
      <c r="D45" s="59"/>
      <c r="E45" s="59"/>
      <c r="F45" s="60"/>
      <c r="G45" s="60"/>
      <c r="H45" s="60"/>
      <c r="I45" s="60"/>
      <c r="J45" s="60"/>
      <c r="K45" s="60"/>
      <c r="L45" s="60" t="s">
        <v>346</v>
      </c>
      <c r="M45" s="60"/>
      <c r="N45" s="59"/>
    </row>
    <row r="46" spans="1:18" ht="1.5" customHeight="1" thickBot="1">
      <c r="A46" s="1114">
        <v>5</v>
      </c>
      <c r="B46" s="1115"/>
      <c r="C46" s="59"/>
      <c r="D46" s="59"/>
      <c r="E46" s="59"/>
      <c r="F46" s="60"/>
      <c r="G46" s="60"/>
      <c r="H46" s="60"/>
      <c r="I46" s="60"/>
      <c r="J46" s="60"/>
      <c r="K46" s="60"/>
      <c r="L46" s="60" t="s">
        <v>346</v>
      </c>
      <c r="M46" s="60" t="s">
        <v>346</v>
      </c>
      <c r="N46" s="80"/>
    </row>
    <row r="47" spans="1:18" hidden="1">
      <c r="A47" s="836">
        <v>8</v>
      </c>
      <c r="B47" s="837"/>
      <c r="C47" s="59"/>
      <c r="D47" s="59"/>
      <c r="E47" s="59"/>
      <c r="F47" s="60"/>
      <c r="G47" s="60"/>
      <c r="H47" s="60"/>
      <c r="I47" s="60"/>
      <c r="J47" s="60"/>
      <c r="K47" s="60"/>
      <c r="L47" s="59"/>
      <c r="M47" s="59"/>
      <c r="N47" s="64"/>
      <c r="O47" s="65"/>
    </row>
    <row r="48" spans="1:18" ht="13.5" hidden="1" thickBot="1">
      <c r="A48" s="838"/>
      <c r="B48" s="839"/>
      <c r="C48" s="61"/>
      <c r="D48" s="61"/>
      <c r="E48" s="61"/>
      <c r="F48" s="62"/>
      <c r="G48" s="62"/>
      <c r="H48" s="62"/>
      <c r="I48" s="62"/>
      <c r="J48" s="62"/>
      <c r="K48" s="62"/>
      <c r="L48" s="61"/>
      <c r="M48" s="61"/>
      <c r="N48" s="61"/>
    </row>
    <row r="49" spans="1:16" hidden="1">
      <c r="A49" s="836">
        <v>9</v>
      </c>
      <c r="B49" s="837"/>
      <c r="C49" s="59"/>
      <c r="D49" s="59"/>
      <c r="E49" s="59"/>
      <c r="F49" s="60"/>
      <c r="G49" s="60"/>
      <c r="H49" s="60"/>
      <c r="I49" s="60"/>
      <c r="J49" s="60"/>
      <c r="K49" s="60"/>
      <c r="L49" s="59"/>
      <c r="M49" s="59"/>
      <c r="N49" s="59"/>
    </row>
    <row r="50" spans="1:16" ht="13.5" hidden="1" thickBot="1">
      <c r="A50" s="838"/>
      <c r="B50" s="839"/>
      <c r="C50" s="61"/>
      <c r="D50" s="61"/>
      <c r="E50" s="61"/>
      <c r="F50" s="62"/>
      <c r="G50" s="62"/>
      <c r="H50" s="62"/>
      <c r="I50" s="62"/>
      <c r="J50" s="62"/>
      <c r="K50" s="62"/>
      <c r="L50" s="61"/>
      <c r="M50" s="61"/>
      <c r="N50" s="61"/>
    </row>
    <row r="51" spans="1:16" hidden="1">
      <c r="A51" s="836">
        <v>10</v>
      </c>
      <c r="B51" s="837"/>
      <c r="C51" s="59"/>
      <c r="D51" s="59"/>
      <c r="E51" s="59"/>
      <c r="F51" s="60"/>
      <c r="G51" s="60"/>
      <c r="H51" s="60"/>
      <c r="I51" s="60"/>
      <c r="J51" s="60"/>
      <c r="K51" s="60"/>
      <c r="L51" s="59"/>
      <c r="M51" s="59"/>
      <c r="N51" s="59"/>
    </row>
    <row r="52" spans="1:16" ht="13.5" hidden="1" thickBot="1">
      <c r="A52" s="838"/>
      <c r="B52" s="839"/>
      <c r="C52" s="61"/>
      <c r="D52" s="61"/>
      <c r="E52" s="61"/>
      <c r="F52" s="61"/>
      <c r="G52" s="61"/>
      <c r="H52" s="61"/>
      <c r="I52" s="61"/>
      <c r="J52" s="62"/>
      <c r="K52" s="62"/>
      <c r="L52" s="61"/>
      <c r="M52" s="61"/>
      <c r="N52" s="61"/>
    </row>
    <row r="53" spans="1:16" ht="13.5" hidden="1" thickBot="1">
      <c r="A53" s="1114">
        <v>6</v>
      </c>
      <c r="B53" s="1115"/>
      <c r="C53" s="59"/>
      <c r="D53" s="59"/>
      <c r="E53" s="59"/>
      <c r="F53" s="60"/>
      <c r="G53" s="60"/>
      <c r="H53" s="60"/>
      <c r="I53" s="60"/>
      <c r="J53" s="60"/>
      <c r="K53" s="60"/>
      <c r="L53" s="60"/>
      <c r="M53" s="60"/>
      <c r="N53" s="80"/>
      <c r="O53" s="105" t="s">
        <v>346</v>
      </c>
      <c r="P53" s="105" t="s">
        <v>346</v>
      </c>
    </row>
    <row r="54" spans="1:16">
      <c r="A54" s="810" t="s">
        <v>301</v>
      </c>
      <c r="B54" s="811"/>
      <c r="C54" s="811"/>
      <c r="D54" s="811"/>
      <c r="E54" s="811"/>
      <c r="F54" s="811"/>
      <c r="G54" s="811"/>
      <c r="H54" s="811"/>
      <c r="I54" s="811"/>
      <c r="J54" s="811"/>
      <c r="K54" s="811"/>
      <c r="L54" s="811"/>
      <c r="M54" s="811"/>
      <c r="N54" s="812"/>
    </row>
    <row r="55" spans="1:16" ht="12.75" customHeight="1">
      <c r="A55" s="84" t="s">
        <v>302</v>
      </c>
      <c r="B55" s="831" t="s">
        <v>303</v>
      </c>
      <c r="C55" s="832"/>
      <c r="D55" s="832"/>
      <c r="E55" s="832"/>
      <c r="F55" s="833"/>
      <c r="G55" s="834" t="s">
        <v>304</v>
      </c>
      <c r="H55" s="834"/>
      <c r="I55" s="834" t="s">
        <v>305</v>
      </c>
      <c r="J55" s="834"/>
      <c r="K55" s="834" t="s">
        <v>306</v>
      </c>
      <c r="L55" s="834"/>
      <c r="M55" s="835" t="s">
        <v>307</v>
      </c>
      <c r="N55" s="835"/>
    </row>
    <row r="56" spans="1:16">
      <c r="A56" s="102" t="s">
        <v>417</v>
      </c>
      <c r="B56" s="1090" t="s">
        <v>492</v>
      </c>
      <c r="C56" s="1091"/>
      <c r="D56" s="1091"/>
      <c r="E56" s="1091"/>
      <c r="F56" s="1092"/>
      <c r="G56" s="1112">
        <v>20.61</v>
      </c>
      <c r="H56" s="1113"/>
      <c r="I56" s="1095">
        <v>18</v>
      </c>
      <c r="J56" s="1095"/>
      <c r="K56" s="1095"/>
      <c r="L56" s="1095"/>
      <c r="M56" s="1096">
        <f t="shared" ref="M56:M57" si="0">G56*I56</f>
        <v>370.98</v>
      </c>
      <c r="N56" s="1096"/>
    </row>
    <row r="57" spans="1:16">
      <c r="A57" s="102" t="s">
        <v>417</v>
      </c>
      <c r="B57" s="423" t="s">
        <v>494</v>
      </c>
      <c r="C57" s="424"/>
      <c r="D57" s="424"/>
      <c r="E57" s="424"/>
      <c r="F57" s="425"/>
      <c r="G57" s="1112">
        <v>20.68</v>
      </c>
      <c r="H57" s="1113"/>
      <c r="I57" s="1095">
        <v>18</v>
      </c>
      <c r="J57" s="1095"/>
      <c r="K57" s="1095"/>
      <c r="L57" s="1095"/>
      <c r="M57" s="1096">
        <f t="shared" si="0"/>
        <v>372.24</v>
      </c>
      <c r="N57" s="1096"/>
    </row>
    <row r="58" spans="1:16">
      <c r="A58" s="91"/>
      <c r="B58" s="973"/>
      <c r="C58" s="827"/>
      <c r="D58" s="827"/>
      <c r="E58" s="827"/>
      <c r="F58" s="828"/>
      <c r="G58" s="819"/>
      <c r="H58" s="820"/>
      <c r="I58" s="829"/>
      <c r="J58" s="829"/>
      <c r="K58" s="829"/>
      <c r="L58" s="829"/>
      <c r="M58" s="946"/>
      <c r="N58" s="946"/>
    </row>
    <row r="59" spans="1:16">
      <c r="A59" s="91"/>
      <c r="B59" s="973"/>
      <c r="C59" s="827"/>
      <c r="D59" s="827"/>
      <c r="E59" s="827"/>
      <c r="F59" s="828"/>
      <c r="G59" s="819"/>
      <c r="H59" s="820"/>
      <c r="I59" s="829"/>
      <c r="J59" s="829"/>
      <c r="K59" s="829"/>
      <c r="L59" s="829"/>
      <c r="M59" s="946"/>
      <c r="N59" s="946"/>
    </row>
    <row r="60" spans="1:16">
      <c r="A60" s="91"/>
      <c r="B60" s="973"/>
      <c r="C60" s="827"/>
      <c r="D60" s="827"/>
      <c r="E60" s="827"/>
      <c r="F60" s="828"/>
      <c r="G60" s="819"/>
      <c r="H60" s="820"/>
      <c r="I60" s="829"/>
      <c r="J60" s="829"/>
      <c r="K60" s="829"/>
      <c r="L60" s="829"/>
      <c r="M60" s="946"/>
      <c r="N60" s="946"/>
    </row>
    <row r="61" spans="1:16">
      <c r="A61" s="91"/>
      <c r="B61" s="973"/>
      <c r="C61" s="827"/>
      <c r="D61" s="827"/>
      <c r="E61" s="827"/>
      <c r="F61" s="828"/>
      <c r="G61" s="819"/>
      <c r="H61" s="820"/>
      <c r="I61" s="829"/>
      <c r="J61" s="829"/>
      <c r="K61" s="829"/>
      <c r="L61" s="829"/>
      <c r="M61" s="946"/>
      <c r="N61" s="946"/>
    </row>
    <row r="62" spans="1:16">
      <c r="A62" s="86">
        <f>COUNTA(B56:F61)</f>
        <v>2</v>
      </c>
      <c r="B62" s="808" t="s">
        <v>308</v>
      </c>
      <c r="C62" s="808"/>
      <c r="D62" s="808"/>
      <c r="E62" s="808"/>
      <c r="F62" s="808"/>
      <c r="G62" s="808"/>
      <c r="H62" s="808"/>
      <c r="I62" s="808"/>
      <c r="J62" s="808"/>
      <c r="K62" s="808"/>
      <c r="L62" s="809"/>
      <c r="M62" s="948">
        <f>SUM(M56:M61)</f>
        <v>743.22</v>
      </c>
      <c r="N62" s="948"/>
    </row>
    <row r="63" spans="1:16">
      <c r="A63" s="83"/>
      <c r="B63" s="83"/>
      <c r="C63" s="83"/>
      <c r="D63" s="83"/>
      <c r="E63" s="83"/>
      <c r="F63" s="83"/>
      <c r="G63" s="83"/>
      <c r="H63" s="83"/>
      <c r="I63" s="83"/>
      <c r="J63" s="83"/>
      <c r="K63" s="83"/>
      <c r="L63" s="83"/>
      <c r="M63" s="83"/>
      <c r="N63" s="83"/>
    </row>
    <row r="64" spans="1:16">
      <c r="A64" s="810" t="s">
        <v>309</v>
      </c>
      <c r="B64" s="811"/>
      <c r="C64" s="811"/>
      <c r="D64" s="811"/>
      <c r="E64" s="811"/>
      <c r="F64" s="811"/>
      <c r="G64" s="811"/>
      <c r="H64" s="811"/>
      <c r="I64" s="811"/>
      <c r="J64" s="811"/>
      <c r="K64" s="811"/>
      <c r="L64" s="811"/>
      <c r="M64" s="811"/>
      <c r="N64" s="812"/>
    </row>
    <row r="65" spans="1:14">
      <c r="A65" s="813" t="s">
        <v>310</v>
      </c>
      <c r="B65" s="814"/>
      <c r="C65" s="814"/>
      <c r="D65" s="815"/>
      <c r="E65" s="813" t="s">
        <v>108</v>
      </c>
      <c r="F65" s="814"/>
      <c r="G65" s="814"/>
      <c r="H65" s="814"/>
      <c r="I65" s="814"/>
      <c r="J65" s="814"/>
      <c r="K65" s="814"/>
      <c r="L65" s="814"/>
      <c r="M65" s="794" t="s">
        <v>311</v>
      </c>
      <c r="N65" s="796"/>
    </row>
    <row r="66" spans="1:14">
      <c r="A66" s="798"/>
      <c r="B66" s="799"/>
      <c r="C66" s="799"/>
      <c r="D66" s="800"/>
      <c r="E66" s="798"/>
      <c r="F66" s="799"/>
      <c r="G66" s="799"/>
      <c r="H66" s="799"/>
      <c r="I66" s="799"/>
      <c r="J66" s="799"/>
      <c r="K66" s="799"/>
      <c r="L66" s="799"/>
      <c r="M66" s="804"/>
      <c r="N66" s="805"/>
    </row>
    <row r="67" spans="1:14">
      <c r="A67" s="801"/>
      <c r="B67" s="802"/>
      <c r="C67" s="802"/>
      <c r="D67" s="803"/>
      <c r="E67" s="801"/>
      <c r="F67" s="802"/>
      <c r="G67" s="802"/>
      <c r="H67" s="802"/>
      <c r="I67" s="802"/>
      <c r="J67" s="802"/>
      <c r="K67" s="802"/>
      <c r="L67" s="802"/>
      <c r="M67" s="806"/>
      <c r="N67" s="807"/>
    </row>
    <row r="68" spans="1:14">
      <c r="A68" s="794" t="s">
        <v>312</v>
      </c>
      <c r="B68" s="795"/>
      <c r="C68" s="795"/>
      <c r="D68" s="795"/>
      <c r="E68" s="795"/>
      <c r="F68" s="795"/>
      <c r="G68" s="795"/>
      <c r="H68" s="795"/>
      <c r="I68" s="795"/>
      <c r="J68" s="795"/>
      <c r="K68" s="795"/>
      <c r="L68" s="796"/>
      <c r="M68" s="797">
        <f t="shared" ref="M68" si="1">SUM(M62)</f>
        <v>743.22</v>
      </c>
      <c r="N68" s="797"/>
    </row>
    <row r="65382" spans="251:255">
      <c r="IQ65382" s="52" t="s">
        <v>405</v>
      </c>
      <c r="IR65382" s="52" t="s">
        <v>406</v>
      </c>
      <c r="IS65382" s="52" t="s">
        <v>407</v>
      </c>
      <c r="IT65382" s="52" t="s">
        <v>408</v>
      </c>
      <c r="IU65382" s="52" t="s">
        <v>409</v>
      </c>
    </row>
    <row r="65383" spans="251:255">
      <c r="IQ65383" s="52" t="e">
        <f>#REF!&amp;$C$9</f>
        <v>#REF!</v>
      </c>
      <c r="IR65383" s="52" t="e">
        <f>#REF!</f>
        <v>#REF!</v>
      </c>
      <c r="IS65383" s="52" t="e">
        <f>$B$25&amp;" - "&amp;$B$26&amp;" - "&amp;#REF!&amp;" - "&amp;#REF!&amp;" - "&amp;#REF!&amp;" - "&amp;#REF!&amp;" - "&amp;#REF!&amp;" - "&amp;#REF!</f>
        <v>#REF!</v>
      </c>
      <c r="IT65383" s="52" t="e">
        <f>$A$30&amp;": "&amp;$I$30&amp;" - "&amp;#REF!&amp;": "&amp;#REF!&amp;" - "&amp;#REF!&amp;": "&amp;#REF!&amp;" - "&amp;#REF!&amp;": "&amp;#REF!&amp;" - "&amp;#REF!&amp;": "&amp;#REF!&amp;" - "&amp;#REF!&amp;": "&amp;#REF!&amp;" - "&amp;#REF!&amp;": "&amp;#REF!&amp;" - "&amp;#REF!&amp;": "&amp;#REF!&amp;" - "&amp;#REF!&amp;": "&amp;#REF!&amp;" - "&amp;#REF!&amp;": "&amp;#REF!&amp;" - "&amp;#REF!&amp;": "&amp;#REF!&amp;" - "&amp;#REF!&amp;": "&amp;#REF!&amp;" - "&amp;#REF!&amp;": "&amp;#REF!</f>
        <v>#REF!</v>
      </c>
      <c r="IU65383" s="52" t="e">
        <f>#REF!</f>
        <v>#REF!</v>
      </c>
    </row>
  </sheetData>
  <mergeCells count="138">
    <mergeCell ref="A6:D7"/>
    <mergeCell ref="E6:H7"/>
    <mergeCell ref="I6:N6"/>
    <mergeCell ref="I7:J7"/>
    <mergeCell ref="K7:L7"/>
    <mergeCell ref="M7:N7"/>
    <mergeCell ref="A1:N1"/>
    <mergeCell ref="A3:D3"/>
    <mergeCell ref="E3:H3"/>
    <mergeCell ref="I3:N3"/>
    <mergeCell ref="A4:D5"/>
    <mergeCell ref="E4:H5"/>
    <mergeCell ref="I4:N5"/>
    <mergeCell ref="A10:B10"/>
    <mergeCell ref="C10:N10"/>
    <mergeCell ref="A11:B23"/>
    <mergeCell ref="C11:N23"/>
    <mergeCell ref="A24:N24"/>
    <mergeCell ref="B25:G25"/>
    <mergeCell ref="I25:N25"/>
    <mergeCell ref="A8:D8"/>
    <mergeCell ref="E8:H8"/>
    <mergeCell ref="I8:J8"/>
    <mergeCell ref="K8:L8"/>
    <mergeCell ref="M8:N8"/>
    <mergeCell ref="A9:B9"/>
    <mergeCell ref="C9:N9"/>
    <mergeCell ref="O29:P29"/>
    <mergeCell ref="Q29:R29"/>
    <mergeCell ref="A30:H30"/>
    <mergeCell ref="I30:J30"/>
    <mergeCell ref="K30:L30"/>
    <mergeCell ref="M30:N30"/>
    <mergeCell ref="O30:P30"/>
    <mergeCell ref="Q30:R30"/>
    <mergeCell ref="B26:G26"/>
    <mergeCell ref="I26:N26"/>
    <mergeCell ref="B27:G27"/>
    <mergeCell ref="I27:N27"/>
    <mergeCell ref="A28:N28"/>
    <mergeCell ref="A29:H29"/>
    <mergeCell ref="I29:J29"/>
    <mergeCell ref="K29:L29"/>
    <mergeCell ref="M29:N29"/>
    <mergeCell ref="Q32:R32"/>
    <mergeCell ref="A34:H34"/>
    <mergeCell ref="I34:J34"/>
    <mergeCell ref="K34:L34"/>
    <mergeCell ref="M34:N34"/>
    <mergeCell ref="O34:P34"/>
    <mergeCell ref="Q34:R34"/>
    <mergeCell ref="I31:J31"/>
    <mergeCell ref="A32:H32"/>
    <mergeCell ref="I32:J32"/>
    <mergeCell ref="K32:L32"/>
    <mergeCell ref="M32:N32"/>
    <mergeCell ref="O32:P32"/>
    <mergeCell ref="A36:H36"/>
    <mergeCell ref="I36:J36"/>
    <mergeCell ref="K36:L36"/>
    <mergeCell ref="M36:N36"/>
    <mergeCell ref="O36:P36"/>
    <mergeCell ref="Q36:R36"/>
    <mergeCell ref="A35:H35"/>
    <mergeCell ref="I35:J35"/>
    <mergeCell ref="K35:L35"/>
    <mergeCell ref="M35:N35"/>
    <mergeCell ref="O35:P35"/>
    <mergeCell ref="Q35:R35"/>
    <mergeCell ref="A38:H38"/>
    <mergeCell ref="I38:J38"/>
    <mergeCell ref="K38:L38"/>
    <mergeCell ref="M38:N38"/>
    <mergeCell ref="O38:P38"/>
    <mergeCell ref="Q38:R38"/>
    <mergeCell ref="A37:H37"/>
    <mergeCell ref="I37:J37"/>
    <mergeCell ref="K37:L37"/>
    <mergeCell ref="M37:N37"/>
    <mergeCell ref="O37:P37"/>
    <mergeCell ref="Q37:R37"/>
    <mergeCell ref="A46:B46"/>
    <mergeCell ref="A47:B48"/>
    <mergeCell ref="A49:B50"/>
    <mergeCell ref="A51:B52"/>
    <mergeCell ref="A53:B53"/>
    <mergeCell ref="A54:N54"/>
    <mergeCell ref="A40:N40"/>
    <mergeCell ref="A41:B41"/>
    <mergeCell ref="A42:B42"/>
    <mergeCell ref="A43:B43"/>
    <mergeCell ref="A44:B44"/>
    <mergeCell ref="A45:B45"/>
    <mergeCell ref="G57:H57"/>
    <mergeCell ref="I57:J57"/>
    <mergeCell ref="K57:L57"/>
    <mergeCell ref="M57:N57"/>
    <mergeCell ref="B55:F55"/>
    <mergeCell ref="G55:H55"/>
    <mergeCell ref="I55:J55"/>
    <mergeCell ref="K55:L55"/>
    <mergeCell ref="M55:N55"/>
    <mergeCell ref="B56:F56"/>
    <mergeCell ref="G56:H56"/>
    <mergeCell ref="I56:J56"/>
    <mergeCell ref="K56:L56"/>
    <mergeCell ref="M56:N56"/>
    <mergeCell ref="B59:F59"/>
    <mergeCell ref="G59:H59"/>
    <mergeCell ref="I59:J59"/>
    <mergeCell ref="K59:L59"/>
    <mergeCell ref="M59:N59"/>
    <mergeCell ref="B58:F58"/>
    <mergeCell ref="G58:H58"/>
    <mergeCell ref="I58:J58"/>
    <mergeCell ref="K58:L58"/>
    <mergeCell ref="M58:N58"/>
    <mergeCell ref="B60:F60"/>
    <mergeCell ref="G60:H60"/>
    <mergeCell ref="I60:J60"/>
    <mergeCell ref="K60:L60"/>
    <mergeCell ref="M60:N60"/>
    <mergeCell ref="B61:F61"/>
    <mergeCell ref="G61:H61"/>
    <mergeCell ref="I61:J61"/>
    <mergeCell ref="K61:L61"/>
    <mergeCell ref="M61:N61"/>
    <mergeCell ref="A66:D67"/>
    <mergeCell ref="E66:L67"/>
    <mergeCell ref="M66:N67"/>
    <mergeCell ref="A68:L68"/>
    <mergeCell ref="M68:N68"/>
    <mergeCell ref="B62:L62"/>
    <mergeCell ref="M62:N62"/>
    <mergeCell ref="A64:N64"/>
    <mergeCell ref="A65:D65"/>
    <mergeCell ref="E65:L65"/>
    <mergeCell ref="M65:N65"/>
  </mergeCells>
  <conditionalFormatting sqref="C47:N47 C49:N49 C51:N51 C46:M46 C42:N45 C53:M53">
    <cfRule type="cellIs" dxfId="27" priority="4" stopIfTrue="1" operator="equal">
      <formula>"x"</formula>
    </cfRule>
  </conditionalFormatting>
  <conditionalFormatting sqref="C48:N48 C50:N50 C52:N52 N46 N53">
    <cfRule type="cellIs" dxfId="26" priority="3" stopIfTrue="1" operator="equal">
      <formula>"x"</formula>
    </cfRule>
  </conditionalFormatting>
  <conditionalFormatting sqref="C47:N47 C49:N49 C51:N51 C46:M46 C42:N45 C53:M53">
    <cfRule type="cellIs" dxfId="1" priority="2" stopIfTrue="1" operator="equal">
      <formula>"x"</formula>
    </cfRule>
  </conditionalFormatting>
  <conditionalFormatting sqref="C48:N48 C50:N50 C52:N52 N46 N53">
    <cfRule type="cellIs" dxfId="0"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2:N53"/>
  </dataValidation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sheetPr>
    <tabColor rgb="FF00B050"/>
  </sheetPr>
  <dimension ref="A1:IU65376"/>
  <sheetViews>
    <sheetView topLeftCell="A16" workbookViewId="0">
      <selection activeCell="V18" sqref="V18"/>
    </sheetView>
  </sheetViews>
  <sheetFormatPr defaultColWidth="9.140625" defaultRowHeight="12.75"/>
  <cols>
    <col min="1" max="1" width="25.5703125" style="51" customWidth="1"/>
    <col min="2" max="2" width="7.85546875" style="51" customWidth="1"/>
    <col min="3" max="3" width="5.5703125" style="51" customWidth="1"/>
    <col min="4" max="4" width="5.42578125" style="51" customWidth="1"/>
    <col min="5" max="7" width="6.5703125" style="51" customWidth="1"/>
    <col min="8" max="8" width="5.7109375" style="51" customWidth="1"/>
    <col min="9" max="9" width="5.85546875" style="51" customWidth="1"/>
    <col min="10" max="10" width="9.140625" style="51" customWidth="1"/>
    <col min="11" max="11" width="5.7109375" style="51" customWidth="1"/>
    <col min="12" max="12" width="5.5703125" style="51" customWidth="1"/>
    <col min="13" max="13" width="6" style="51" customWidth="1"/>
    <col min="14" max="14" width="5.7109375" style="51" customWidth="1"/>
    <col min="15" max="15" width="7.5703125" style="51" customWidth="1"/>
    <col min="16" max="16" width="4.5703125" style="51" customWidth="1"/>
    <col min="17" max="17" width="6.7109375" style="51" customWidth="1"/>
    <col min="18" max="18" width="6.42578125" style="51" customWidth="1"/>
    <col min="19" max="244" width="9.140625" style="51"/>
    <col min="245" max="245" width="14.140625" style="51" customWidth="1"/>
    <col min="246" max="16384" width="9.140625" style="51"/>
  </cols>
  <sheetData>
    <row r="1" spans="1:23" ht="18.75" thickBot="1">
      <c r="A1" s="915" t="s">
        <v>628</v>
      </c>
      <c r="B1" s="915"/>
      <c r="C1" s="915"/>
      <c r="D1" s="915"/>
      <c r="E1" s="915"/>
      <c r="F1" s="915"/>
      <c r="G1" s="915"/>
      <c r="H1" s="915"/>
      <c r="I1" s="915"/>
      <c r="J1" s="915"/>
      <c r="K1" s="915"/>
      <c r="L1" s="915"/>
      <c r="M1" s="915"/>
      <c r="N1" s="915"/>
    </row>
    <row r="2" spans="1:23">
      <c r="A2" s="52"/>
      <c r="B2" s="52"/>
      <c r="C2" s="52"/>
      <c r="D2" s="52"/>
      <c r="E2" s="52"/>
      <c r="F2" s="52"/>
      <c r="G2" s="52"/>
      <c r="H2" s="52"/>
      <c r="I2" s="52"/>
      <c r="J2" s="52"/>
      <c r="K2" s="52"/>
      <c r="L2" s="52"/>
      <c r="M2" s="52"/>
      <c r="N2" s="52"/>
      <c r="O2" s="53"/>
      <c r="P2" s="53"/>
      <c r="Q2" s="53"/>
      <c r="R2" s="53"/>
      <c r="S2" s="53"/>
      <c r="T2" s="53"/>
      <c r="U2" s="53"/>
      <c r="V2" s="53"/>
      <c r="W2" s="53"/>
    </row>
    <row r="3" spans="1:23" s="53" customFormat="1" ht="11.25">
      <c r="A3" s="916" t="s">
        <v>366</v>
      </c>
      <c r="B3" s="917"/>
      <c r="C3" s="917"/>
      <c r="D3" s="918"/>
      <c r="E3" s="919" t="s">
        <v>472</v>
      </c>
      <c r="F3" s="920"/>
      <c r="G3" s="920"/>
      <c r="H3" s="921"/>
      <c r="I3" s="922" t="s">
        <v>570</v>
      </c>
      <c r="J3" s="922"/>
      <c r="K3" s="922"/>
      <c r="L3" s="922"/>
      <c r="M3" s="922"/>
      <c r="N3" s="922"/>
    </row>
    <row r="4" spans="1:23" s="53" customFormat="1" ht="11.25">
      <c r="A4" s="923" t="s">
        <v>369</v>
      </c>
      <c r="B4" s="924"/>
      <c r="C4" s="924"/>
      <c r="D4" s="925"/>
      <c r="E4" s="929" t="s">
        <v>571</v>
      </c>
      <c r="F4" s="930"/>
      <c r="G4" s="930"/>
      <c r="H4" s="930"/>
      <c r="I4" s="931" t="s">
        <v>474</v>
      </c>
      <c r="J4" s="932"/>
      <c r="K4" s="932"/>
      <c r="L4" s="933"/>
      <c r="M4" s="933"/>
      <c r="N4" s="934"/>
    </row>
    <row r="5" spans="1:23" s="53" customFormat="1" ht="61.5" customHeight="1">
      <c r="A5" s="926"/>
      <c r="B5" s="927"/>
      <c r="C5" s="927"/>
      <c r="D5" s="928"/>
      <c r="E5" s="930"/>
      <c r="F5" s="930"/>
      <c r="G5" s="930"/>
      <c r="H5" s="930"/>
      <c r="I5" s="935"/>
      <c r="J5" s="936"/>
      <c r="K5" s="936"/>
      <c r="L5" s="936"/>
      <c r="M5" s="936"/>
      <c r="N5" s="937"/>
    </row>
    <row r="6" spans="1:23" s="53" customFormat="1">
      <c r="A6" s="901" t="s">
        <v>272</v>
      </c>
      <c r="B6" s="902"/>
      <c r="C6" s="902"/>
      <c r="D6" s="903"/>
      <c r="E6" s="907" t="s">
        <v>495</v>
      </c>
      <c r="F6" s="907"/>
      <c r="G6" s="907"/>
      <c r="H6" s="908"/>
      <c r="I6" s="911" t="s">
        <v>273</v>
      </c>
      <c r="J6" s="911"/>
      <c r="K6" s="911"/>
      <c r="L6" s="911"/>
      <c r="M6" s="911"/>
      <c r="N6" s="911"/>
    </row>
    <row r="7" spans="1:23" s="53" customFormat="1">
      <c r="A7" s="904"/>
      <c r="B7" s="905"/>
      <c r="C7" s="905"/>
      <c r="D7" s="906"/>
      <c r="E7" s="909"/>
      <c r="F7" s="909"/>
      <c r="G7" s="909"/>
      <c r="H7" s="910"/>
      <c r="I7" s="912">
        <v>2019</v>
      </c>
      <c r="J7" s="913"/>
      <c r="K7" s="914">
        <v>2020</v>
      </c>
      <c r="L7" s="914"/>
      <c r="M7" s="914">
        <v>2021</v>
      </c>
      <c r="N7" s="914"/>
    </row>
    <row r="8" spans="1:23" s="53" customFormat="1">
      <c r="A8" s="938" t="s">
        <v>274</v>
      </c>
      <c r="B8" s="939"/>
      <c r="C8" s="939"/>
      <c r="D8" s="940"/>
      <c r="E8" s="941"/>
      <c r="F8" s="941"/>
      <c r="G8" s="941"/>
      <c r="H8" s="942"/>
      <c r="I8" s="943" t="s">
        <v>275</v>
      </c>
      <c r="J8" s="944"/>
      <c r="K8" s="945"/>
      <c r="L8" s="945"/>
      <c r="M8" s="945"/>
      <c r="N8" s="945"/>
    </row>
    <row r="9" spans="1:23" ht="49.5" customHeight="1">
      <c r="A9" s="896" t="s">
        <v>276</v>
      </c>
      <c r="B9" s="897"/>
      <c r="C9" s="1021" t="s">
        <v>630</v>
      </c>
      <c r="D9" s="958"/>
      <c r="E9" s="958"/>
      <c r="F9" s="958"/>
      <c r="G9" s="958"/>
      <c r="H9" s="958"/>
      <c r="I9" s="958"/>
      <c r="J9" s="958"/>
      <c r="K9" s="958"/>
      <c r="L9" s="958"/>
      <c r="M9" s="958"/>
      <c r="N9" s="959"/>
      <c r="R9" s="54"/>
    </row>
    <row r="10" spans="1:23">
      <c r="A10" s="877" t="s">
        <v>277</v>
      </c>
      <c r="B10" s="878"/>
      <c r="C10" s="883" t="s">
        <v>652</v>
      </c>
      <c r="D10" s="884"/>
      <c r="E10" s="884"/>
      <c r="F10" s="884"/>
      <c r="G10" s="884"/>
      <c r="H10" s="884"/>
      <c r="I10" s="884"/>
      <c r="J10" s="884"/>
      <c r="K10" s="884"/>
      <c r="L10" s="884"/>
      <c r="M10" s="884"/>
      <c r="N10" s="885"/>
    </row>
    <row r="11" spans="1:23">
      <c r="A11" s="879"/>
      <c r="B11" s="880"/>
      <c r="C11" s="886"/>
      <c r="D11" s="887"/>
      <c r="E11" s="887"/>
      <c r="F11" s="887"/>
      <c r="G11" s="887"/>
      <c r="H11" s="887"/>
      <c r="I11" s="887"/>
      <c r="J11" s="887"/>
      <c r="K11" s="887"/>
      <c r="L11" s="887"/>
      <c r="M11" s="887"/>
      <c r="N11" s="888"/>
    </row>
    <row r="12" spans="1:23">
      <c r="A12" s="879"/>
      <c r="B12" s="880"/>
      <c r="C12" s="886"/>
      <c r="D12" s="887"/>
      <c r="E12" s="887"/>
      <c r="F12" s="887"/>
      <c r="G12" s="887"/>
      <c r="H12" s="887"/>
      <c r="I12" s="887"/>
      <c r="J12" s="887"/>
      <c r="K12" s="887"/>
      <c r="L12" s="887"/>
      <c r="M12" s="887"/>
      <c r="N12" s="888"/>
    </row>
    <row r="13" spans="1:23">
      <c r="A13" s="879"/>
      <c r="B13" s="880"/>
      <c r="C13" s="886"/>
      <c r="D13" s="887"/>
      <c r="E13" s="887"/>
      <c r="F13" s="887"/>
      <c r="G13" s="887"/>
      <c r="H13" s="887"/>
      <c r="I13" s="887"/>
      <c r="J13" s="887"/>
      <c r="K13" s="887"/>
      <c r="L13" s="887"/>
      <c r="M13" s="887"/>
      <c r="N13" s="888"/>
    </row>
    <row r="14" spans="1:23">
      <c r="A14" s="879"/>
      <c r="B14" s="880"/>
      <c r="C14" s="886"/>
      <c r="D14" s="887"/>
      <c r="E14" s="887"/>
      <c r="F14" s="887"/>
      <c r="G14" s="887"/>
      <c r="H14" s="887"/>
      <c r="I14" s="887"/>
      <c r="J14" s="887"/>
      <c r="K14" s="887"/>
      <c r="L14" s="887"/>
      <c r="M14" s="887"/>
      <c r="N14" s="888"/>
    </row>
    <row r="15" spans="1:23">
      <c r="A15" s="879"/>
      <c r="B15" s="880"/>
      <c r="C15" s="886"/>
      <c r="D15" s="887"/>
      <c r="E15" s="887"/>
      <c r="F15" s="887"/>
      <c r="G15" s="887"/>
      <c r="H15" s="887"/>
      <c r="I15" s="887"/>
      <c r="J15" s="887"/>
      <c r="K15" s="887"/>
      <c r="L15" s="887"/>
      <c r="M15" s="887"/>
      <c r="N15" s="888"/>
    </row>
    <row r="16" spans="1:23">
      <c r="A16" s="879"/>
      <c r="B16" s="880"/>
      <c r="C16" s="886"/>
      <c r="D16" s="887"/>
      <c r="E16" s="887"/>
      <c r="F16" s="887"/>
      <c r="G16" s="887"/>
      <c r="H16" s="887"/>
      <c r="I16" s="887"/>
      <c r="J16" s="887"/>
      <c r="K16" s="887"/>
      <c r="L16" s="887"/>
      <c r="M16" s="887"/>
      <c r="N16" s="888"/>
    </row>
    <row r="17" spans="1:166">
      <c r="A17" s="879"/>
      <c r="B17" s="880"/>
      <c r="C17" s="886"/>
      <c r="D17" s="887"/>
      <c r="E17" s="887"/>
      <c r="F17" s="887"/>
      <c r="G17" s="887"/>
      <c r="H17" s="887"/>
      <c r="I17" s="887"/>
      <c r="J17" s="887"/>
      <c r="K17" s="887"/>
      <c r="L17" s="887"/>
      <c r="M17" s="887"/>
      <c r="N17" s="888"/>
    </row>
    <row r="18" spans="1:166">
      <c r="A18" s="879"/>
      <c r="B18" s="880"/>
      <c r="C18" s="886"/>
      <c r="D18" s="887"/>
      <c r="E18" s="887"/>
      <c r="F18" s="887"/>
      <c r="G18" s="887"/>
      <c r="H18" s="887"/>
      <c r="I18" s="887"/>
      <c r="J18" s="887"/>
      <c r="K18" s="887"/>
      <c r="L18" s="887"/>
      <c r="M18" s="887"/>
      <c r="N18" s="888"/>
    </row>
    <row r="19" spans="1:166">
      <c r="A19" s="879"/>
      <c r="B19" s="880"/>
      <c r="C19" s="886"/>
      <c r="D19" s="887"/>
      <c r="E19" s="887"/>
      <c r="F19" s="887"/>
      <c r="G19" s="887"/>
      <c r="H19" s="887"/>
      <c r="I19" s="887"/>
      <c r="J19" s="887"/>
      <c r="K19" s="887"/>
      <c r="L19" s="887"/>
      <c r="M19" s="887"/>
      <c r="N19" s="888"/>
    </row>
    <row r="20" spans="1:166">
      <c r="A20" s="879"/>
      <c r="B20" s="880"/>
      <c r="C20" s="886"/>
      <c r="D20" s="887"/>
      <c r="E20" s="887"/>
      <c r="F20" s="887"/>
      <c r="G20" s="887"/>
      <c r="H20" s="887"/>
      <c r="I20" s="887"/>
      <c r="J20" s="887"/>
      <c r="K20" s="887"/>
      <c r="L20" s="887"/>
      <c r="M20" s="887"/>
      <c r="N20" s="888"/>
    </row>
    <row r="21" spans="1:166">
      <c r="A21" s="879"/>
      <c r="B21" s="880"/>
      <c r="C21" s="886"/>
      <c r="D21" s="887"/>
      <c r="E21" s="887"/>
      <c r="F21" s="887"/>
      <c r="G21" s="887"/>
      <c r="H21" s="887"/>
      <c r="I21" s="887"/>
      <c r="J21" s="887"/>
      <c r="K21" s="887"/>
      <c r="L21" s="887"/>
      <c r="M21" s="887"/>
      <c r="N21" s="888"/>
    </row>
    <row r="22" spans="1:166" ht="33.75" customHeight="1">
      <c r="A22" s="881"/>
      <c r="B22" s="882"/>
      <c r="C22" s="889"/>
      <c r="D22" s="890"/>
      <c r="E22" s="890"/>
      <c r="F22" s="890"/>
      <c r="G22" s="890"/>
      <c r="H22" s="890"/>
      <c r="I22" s="890"/>
      <c r="J22" s="890"/>
      <c r="K22" s="890"/>
      <c r="L22" s="890"/>
      <c r="M22" s="890"/>
      <c r="N22" s="891"/>
    </row>
    <row r="23" spans="1:166">
      <c r="A23" s="854"/>
      <c r="B23" s="892"/>
      <c r="C23" s="892"/>
      <c r="D23" s="892"/>
      <c r="E23" s="892"/>
      <c r="F23" s="892"/>
      <c r="G23" s="892"/>
      <c r="H23" s="892"/>
      <c r="I23" s="892"/>
      <c r="J23" s="892"/>
      <c r="K23" s="892"/>
      <c r="L23" s="892"/>
      <c r="M23" s="892"/>
      <c r="N23" s="855"/>
      <c r="R23" s="76"/>
      <c r="S23" s="76"/>
      <c r="T23" s="76"/>
      <c r="U23" s="76"/>
      <c r="V23" s="76"/>
      <c r="W23" s="76"/>
      <c r="X23" s="76"/>
      <c r="Y23" s="76"/>
      <c r="Z23" s="76"/>
      <c r="AA23" s="76"/>
      <c r="AB23" s="76"/>
      <c r="AC23" s="76"/>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row>
    <row r="24" spans="1:166">
      <c r="A24" s="55">
        <v>1</v>
      </c>
      <c r="B24" s="873" t="s">
        <v>651</v>
      </c>
      <c r="C24" s="874"/>
      <c r="D24" s="874"/>
      <c r="E24" s="874"/>
      <c r="F24" s="874"/>
      <c r="G24" s="875"/>
      <c r="H24" s="55"/>
      <c r="I24" s="893"/>
      <c r="J24" s="894"/>
      <c r="K24" s="894"/>
      <c r="L24" s="894"/>
      <c r="M24" s="894"/>
      <c r="N24" s="89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c r="A25" s="55">
        <v>2</v>
      </c>
      <c r="B25" s="873" t="s">
        <v>479</v>
      </c>
      <c r="C25" s="874"/>
      <c r="D25" s="874"/>
      <c r="E25" s="874"/>
      <c r="F25" s="874"/>
      <c r="G25" s="875"/>
      <c r="H25" s="55"/>
      <c r="I25" s="873"/>
      <c r="J25" s="874"/>
      <c r="K25" s="874"/>
      <c r="L25" s="874"/>
      <c r="M25" s="874"/>
      <c r="N25" s="87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c r="A26" s="55">
        <v>3</v>
      </c>
      <c r="B26" s="873"/>
      <c r="C26" s="874"/>
      <c r="D26" s="874"/>
      <c r="E26" s="874"/>
      <c r="F26" s="874"/>
      <c r="G26" s="875"/>
      <c r="H26" s="55"/>
      <c r="I26" s="873"/>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c r="A27" s="951" t="s">
        <v>278</v>
      </c>
      <c r="B27" s="952"/>
      <c r="C27" s="952"/>
      <c r="D27" s="952"/>
      <c r="E27" s="952"/>
      <c r="F27" s="952"/>
      <c r="G27" s="952"/>
      <c r="H27" s="952"/>
      <c r="I27" s="952"/>
      <c r="J27" s="952"/>
      <c r="K27" s="952"/>
      <c r="L27" s="952"/>
      <c r="M27" s="952"/>
      <c r="N27" s="953"/>
      <c r="O27" s="56"/>
      <c r="P27" s="56"/>
      <c r="Q27" s="56"/>
      <c r="R27" s="57"/>
    </row>
    <row r="28" spans="1:166">
      <c r="A28" s="851" t="s">
        <v>279</v>
      </c>
      <c r="B28" s="852"/>
      <c r="C28" s="852"/>
      <c r="D28" s="852"/>
      <c r="E28" s="852"/>
      <c r="F28" s="852"/>
      <c r="G28" s="852"/>
      <c r="H28" s="853"/>
      <c r="I28" s="854" t="s">
        <v>611</v>
      </c>
      <c r="J28" s="855"/>
      <c r="K28" s="856" t="s">
        <v>612</v>
      </c>
      <c r="L28" s="856"/>
      <c r="M28" s="857" t="s">
        <v>282</v>
      </c>
      <c r="N28" s="857"/>
      <c r="O28" s="857">
        <v>2020</v>
      </c>
      <c r="P28" s="857"/>
      <c r="Q28" s="857">
        <v>2021</v>
      </c>
      <c r="R28" s="857"/>
    </row>
    <row r="29" spans="1:166">
      <c r="A29" s="858" t="s">
        <v>653</v>
      </c>
      <c r="B29" s="859"/>
      <c r="C29" s="859"/>
      <c r="D29" s="859"/>
      <c r="E29" s="859"/>
      <c r="F29" s="859"/>
      <c r="G29" s="859"/>
      <c r="H29" s="860"/>
      <c r="I29" s="975">
        <v>56</v>
      </c>
      <c r="J29" s="976"/>
      <c r="K29" s="975"/>
      <c r="L29" s="976"/>
      <c r="M29" s="867"/>
      <c r="N29" s="868"/>
      <c r="O29" s="975"/>
      <c r="P29" s="976"/>
      <c r="Q29" s="867"/>
      <c r="R29" s="868"/>
    </row>
    <row r="30" spans="1:166" ht="15.75" customHeight="1">
      <c r="A30" s="144" t="s">
        <v>654</v>
      </c>
      <c r="B30" s="129"/>
      <c r="C30" s="129"/>
      <c r="D30" s="129"/>
      <c r="E30" s="129"/>
      <c r="F30" s="129"/>
      <c r="G30" s="129"/>
      <c r="H30" s="130"/>
      <c r="I30" s="975">
        <v>56</v>
      </c>
      <c r="J30" s="976"/>
      <c r="K30" s="133"/>
      <c r="L30" s="134"/>
      <c r="M30" s="131"/>
      <c r="N30" s="132"/>
      <c r="O30" s="133"/>
      <c r="P30" s="134"/>
      <c r="Q30" s="131"/>
      <c r="R30" s="132"/>
    </row>
    <row r="31" spans="1:166">
      <c r="A31" s="858" t="s">
        <v>655</v>
      </c>
      <c r="B31" s="859"/>
      <c r="C31" s="859"/>
      <c r="D31" s="859"/>
      <c r="E31" s="859"/>
      <c r="F31" s="859"/>
      <c r="G31" s="859"/>
      <c r="H31" s="860"/>
      <c r="I31" s="975">
        <v>4</v>
      </c>
      <c r="J31" s="976"/>
      <c r="K31" s="975"/>
      <c r="L31" s="976"/>
      <c r="M31" s="867"/>
      <c r="N31" s="868"/>
      <c r="O31" s="975"/>
      <c r="P31" s="976"/>
      <c r="Q31" s="867"/>
      <c r="R31" s="868"/>
    </row>
    <row r="32" spans="1:166">
      <c r="A32" s="1129" t="s">
        <v>484</v>
      </c>
      <c r="B32" s="1130"/>
      <c r="C32" s="1130"/>
      <c r="D32" s="1130"/>
      <c r="E32" s="1130"/>
      <c r="F32" s="1130"/>
      <c r="G32" s="1130"/>
      <c r="H32" s="1131"/>
      <c r="I32" s="869" t="s">
        <v>656</v>
      </c>
      <c r="J32" s="847"/>
      <c r="K32" s="869"/>
      <c r="L32" s="847"/>
      <c r="M32" s="847"/>
      <c r="N32" s="847"/>
      <c r="O32" s="869"/>
      <c r="P32" s="847"/>
      <c r="Q32" s="869"/>
      <c r="R32" s="847"/>
    </row>
    <row r="33" spans="1:18">
      <c r="A33" s="1129" t="s">
        <v>485</v>
      </c>
      <c r="B33" s="1130"/>
      <c r="C33" s="1130"/>
      <c r="D33" s="1130"/>
      <c r="E33" s="1130"/>
      <c r="F33" s="1130"/>
      <c r="G33" s="1130"/>
      <c r="H33" s="1131"/>
      <c r="I33" s="869" t="s">
        <v>658</v>
      </c>
      <c r="J33" s="847"/>
      <c r="K33" s="869"/>
      <c r="L33" s="847"/>
      <c r="M33" s="847"/>
      <c r="N33" s="847"/>
      <c r="O33" s="869"/>
      <c r="P33" s="847"/>
      <c r="Q33" s="869"/>
      <c r="R33" s="847"/>
    </row>
    <row r="34" spans="1:18">
      <c r="A34" s="1129" t="s">
        <v>487</v>
      </c>
      <c r="B34" s="1130"/>
      <c r="C34" s="1130"/>
      <c r="D34" s="1130"/>
      <c r="E34" s="1130"/>
      <c r="F34" s="1130"/>
      <c r="G34" s="1130"/>
      <c r="H34" s="1131"/>
      <c r="I34" s="869" t="s">
        <v>657</v>
      </c>
      <c r="J34" s="847"/>
      <c r="K34" s="869"/>
      <c r="L34" s="847"/>
      <c r="M34" s="847"/>
      <c r="N34" s="847"/>
      <c r="O34" s="869"/>
      <c r="P34" s="847"/>
      <c r="Q34" s="869"/>
      <c r="R34" s="847"/>
    </row>
    <row r="35" spans="1:18">
      <c r="A35" s="851" t="s">
        <v>284</v>
      </c>
      <c r="B35" s="852"/>
      <c r="C35" s="852"/>
      <c r="D35" s="852"/>
      <c r="E35" s="852"/>
      <c r="F35" s="852"/>
      <c r="G35" s="852"/>
      <c r="H35" s="853"/>
      <c r="I35" s="1132" t="s">
        <v>611</v>
      </c>
      <c r="J35" s="1133"/>
      <c r="K35" s="1134" t="s">
        <v>281</v>
      </c>
      <c r="L35" s="1134"/>
      <c r="M35" s="1128" t="s">
        <v>285</v>
      </c>
      <c r="N35" s="1128"/>
      <c r="O35" s="857">
        <v>2020</v>
      </c>
      <c r="P35" s="857"/>
      <c r="Q35" s="857">
        <v>2021</v>
      </c>
      <c r="R35" s="857"/>
    </row>
    <row r="36" spans="1:18">
      <c r="A36" s="1129"/>
      <c r="B36" s="1130"/>
      <c r="C36" s="1130"/>
      <c r="D36" s="1130"/>
      <c r="E36" s="1130"/>
      <c r="F36" s="1130"/>
      <c r="G36" s="1130"/>
      <c r="H36" s="1131"/>
      <c r="I36" s="863"/>
      <c r="J36" s="864"/>
      <c r="K36" s="865"/>
      <c r="L36" s="866"/>
      <c r="M36" s="975"/>
      <c r="N36" s="976"/>
      <c r="O36" s="863" t="s">
        <v>398</v>
      </c>
      <c r="P36" s="864"/>
      <c r="Q36" s="863" t="s">
        <v>398</v>
      </c>
      <c r="R36" s="864"/>
    </row>
    <row r="37" spans="1:18">
      <c r="A37" s="1129"/>
      <c r="B37" s="1130"/>
      <c r="C37" s="1130"/>
      <c r="D37" s="1130"/>
      <c r="E37" s="1130"/>
      <c r="F37" s="1130"/>
      <c r="G37" s="1130"/>
      <c r="H37" s="1131"/>
      <c r="I37" s="862"/>
      <c r="J37" s="862"/>
      <c r="K37" s="861"/>
      <c r="L37" s="861"/>
      <c r="M37" s="847"/>
      <c r="N37" s="847"/>
      <c r="O37" s="847"/>
      <c r="P37" s="847"/>
      <c r="Q37" s="847"/>
      <c r="R37" s="847"/>
    </row>
    <row r="38" spans="1:18">
      <c r="A38" s="1129"/>
      <c r="B38" s="1130"/>
      <c r="C38" s="1130"/>
      <c r="D38" s="1130"/>
      <c r="E38" s="1130"/>
      <c r="F38" s="1130"/>
      <c r="G38" s="1130"/>
      <c r="H38" s="1131"/>
      <c r="I38" s="847"/>
      <c r="J38" s="847"/>
      <c r="K38" s="861"/>
      <c r="L38" s="861"/>
      <c r="M38" s="847"/>
      <c r="N38" s="847"/>
      <c r="O38" s="847"/>
      <c r="P38" s="847"/>
      <c r="Q38" s="847"/>
      <c r="R38" s="847"/>
    </row>
    <row r="39" spans="1:18">
      <c r="A39" s="1129"/>
      <c r="B39" s="1130"/>
      <c r="C39" s="1130"/>
      <c r="D39" s="1130"/>
      <c r="E39" s="1130"/>
      <c r="F39" s="1130"/>
      <c r="G39" s="1130"/>
      <c r="H39" s="1131"/>
      <c r="I39" s="847"/>
      <c r="J39" s="847"/>
      <c r="K39" s="861"/>
      <c r="L39" s="861"/>
      <c r="M39" s="847"/>
      <c r="N39" s="847"/>
      <c r="O39" s="847"/>
      <c r="P39" s="847"/>
      <c r="Q39" s="847"/>
      <c r="R39" s="847"/>
    </row>
    <row r="40" spans="1:18">
      <c r="A40" s="851" t="s">
        <v>286</v>
      </c>
      <c r="B40" s="852"/>
      <c r="C40" s="852"/>
      <c r="D40" s="852"/>
      <c r="E40" s="852"/>
      <c r="F40" s="852"/>
      <c r="G40" s="852"/>
      <c r="H40" s="853"/>
      <c r="I40" s="1132" t="s">
        <v>611</v>
      </c>
      <c r="J40" s="1133"/>
      <c r="K40" s="1134" t="s">
        <v>540</v>
      </c>
      <c r="L40" s="1134"/>
      <c r="M40" s="1128" t="s">
        <v>285</v>
      </c>
      <c r="N40" s="1128"/>
      <c r="O40" s="857">
        <v>2020</v>
      </c>
      <c r="P40" s="857"/>
      <c r="Q40" s="857">
        <v>2021</v>
      </c>
      <c r="R40" s="857"/>
    </row>
    <row r="41" spans="1:18">
      <c r="A41" s="844" t="s">
        <v>525</v>
      </c>
      <c r="B41" s="845"/>
      <c r="C41" s="845"/>
      <c r="D41" s="845"/>
      <c r="E41" s="845"/>
      <c r="F41" s="845"/>
      <c r="G41" s="845"/>
      <c r="H41" s="846"/>
      <c r="I41" s="861" t="s">
        <v>577</v>
      </c>
      <c r="J41" s="847"/>
      <c r="K41" s="847"/>
      <c r="L41" s="847"/>
      <c r="M41" s="847"/>
      <c r="N41" s="847"/>
      <c r="O41" s="847"/>
      <c r="P41" s="847"/>
      <c r="Q41" s="847"/>
      <c r="R41" s="847"/>
    </row>
    <row r="42" spans="1:18">
      <c r="A42" s="844" t="s">
        <v>649</v>
      </c>
      <c r="B42" s="845"/>
      <c r="C42" s="845"/>
      <c r="D42" s="845"/>
      <c r="E42" s="845"/>
      <c r="F42" s="845"/>
      <c r="G42" s="845"/>
      <c r="H42" s="846"/>
      <c r="I42" s="847">
        <v>20</v>
      </c>
      <c r="J42" s="847"/>
      <c r="K42" s="847"/>
      <c r="L42" s="847"/>
      <c r="M42" s="847"/>
      <c r="N42" s="847"/>
      <c r="O42" s="847"/>
      <c r="P42" s="847"/>
      <c r="Q42" s="847"/>
      <c r="R42" s="847"/>
    </row>
    <row r="43" spans="1:18">
      <c r="A43" s="844"/>
      <c r="B43" s="845"/>
      <c r="C43" s="845"/>
      <c r="D43" s="845"/>
      <c r="E43" s="845"/>
      <c r="F43" s="845"/>
      <c r="G43" s="845"/>
      <c r="H43" s="846"/>
      <c r="I43" s="847"/>
      <c r="J43" s="847"/>
      <c r="K43" s="847"/>
      <c r="L43" s="847"/>
      <c r="M43" s="847"/>
      <c r="N43" s="847"/>
      <c r="O43" s="847"/>
      <c r="P43" s="847"/>
      <c r="Q43" s="847"/>
      <c r="R43" s="847"/>
    </row>
    <row r="44" spans="1:18">
      <c r="A44" s="844"/>
      <c r="B44" s="845"/>
      <c r="C44" s="845"/>
      <c r="D44" s="845"/>
      <c r="E44" s="845"/>
      <c r="F44" s="845"/>
      <c r="G44" s="845"/>
      <c r="H44" s="846"/>
      <c r="I44" s="847"/>
      <c r="J44" s="847"/>
      <c r="K44" s="847"/>
      <c r="L44" s="847"/>
      <c r="M44" s="847"/>
      <c r="N44" s="847"/>
      <c r="O44" s="847"/>
      <c r="P44" s="847"/>
      <c r="Q44" s="847"/>
      <c r="R44" s="847"/>
    </row>
    <row r="45" spans="1:18">
      <c r="A45" s="1135" t="s">
        <v>287</v>
      </c>
      <c r="B45" s="1136"/>
      <c r="C45" s="1136"/>
      <c r="D45" s="1136"/>
      <c r="E45" s="1136"/>
      <c r="F45" s="1136"/>
      <c r="G45" s="1136"/>
      <c r="H45" s="1136"/>
      <c r="I45" s="1136"/>
      <c r="J45" s="1136"/>
      <c r="K45" s="1136"/>
      <c r="L45" s="1136"/>
      <c r="M45" s="1136"/>
      <c r="N45" s="1137"/>
    </row>
    <row r="46" spans="1:18" ht="42.75">
      <c r="A46" s="1128" t="s">
        <v>288</v>
      </c>
      <c r="B46" s="1128"/>
      <c r="C46" s="139" t="s">
        <v>289</v>
      </c>
      <c r="D46" s="139" t="s">
        <v>290</v>
      </c>
      <c r="E46" s="139" t="s">
        <v>291</v>
      </c>
      <c r="F46" s="139" t="s">
        <v>292</v>
      </c>
      <c r="G46" s="139" t="s">
        <v>293</v>
      </c>
      <c r="H46" s="139" t="s">
        <v>294</v>
      </c>
      <c r="I46" s="139" t="s">
        <v>295</v>
      </c>
      <c r="J46" s="139" t="s">
        <v>296</v>
      </c>
      <c r="K46" s="139" t="s">
        <v>297</v>
      </c>
      <c r="L46" s="139" t="s">
        <v>298</v>
      </c>
      <c r="M46" s="139" t="s">
        <v>299</v>
      </c>
      <c r="N46" s="139" t="s">
        <v>300</v>
      </c>
    </row>
    <row r="47" spans="1:18">
      <c r="A47" s="1138">
        <v>1</v>
      </c>
      <c r="B47" s="1139"/>
      <c r="C47" s="59"/>
      <c r="D47" s="59"/>
      <c r="E47" s="59"/>
      <c r="F47" s="59"/>
      <c r="G47" s="90" t="s">
        <v>313</v>
      </c>
      <c r="H47" s="90" t="s">
        <v>313</v>
      </c>
      <c r="I47" s="90" t="s">
        <v>313</v>
      </c>
      <c r="J47" s="60"/>
      <c r="K47" s="90" t="s">
        <v>313</v>
      </c>
      <c r="L47" s="90" t="s">
        <v>313</v>
      </c>
      <c r="M47" s="90" t="s">
        <v>313</v>
      </c>
      <c r="N47" s="90" t="s">
        <v>313</v>
      </c>
    </row>
    <row r="48" spans="1:18" ht="13.5" thickBot="1">
      <c r="A48" s="1140"/>
      <c r="B48" s="1141"/>
      <c r="C48" s="61"/>
      <c r="D48" s="61"/>
      <c r="E48" s="61"/>
      <c r="F48" s="61"/>
      <c r="G48" s="112"/>
      <c r="H48" s="112"/>
      <c r="I48" s="112"/>
      <c r="J48" s="62"/>
      <c r="K48" s="112"/>
      <c r="L48" s="112"/>
      <c r="M48" s="112"/>
      <c r="N48" s="112"/>
    </row>
    <row r="49" spans="1:14">
      <c r="A49" s="1138">
        <v>2</v>
      </c>
      <c r="B49" s="1139"/>
      <c r="C49" s="59"/>
      <c r="D49" s="78" t="s">
        <v>346</v>
      </c>
      <c r="E49" s="59"/>
      <c r="F49" s="59"/>
      <c r="G49" s="60"/>
      <c r="H49" s="60"/>
      <c r="I49" s="60"/>
      <c r="J49" s="60"/>
      <c r="K49" s="60"/>
      <c r="L49" s="60"/>
      <c r="M49" s="60"/>
      <c r="N49" s="90"/>
    </row>
    <row r="50" spans="1:14" ht="13.5" thickBot="1">
      <c r="A50" s="1140"/>
      <c r="B50" s="1141"/>
      <c r="C50" s="61"/>
      <c r="D50" s="61"/>
      <c r="E50" s="61"/>
      <c r="F50" s="61"/>
      <c r="G50" s="62"/>
      <c r="H50" s="62"/>
      <c r="I50" s="62"/>
      <c r="J50" s="62"/>
      <c r="K50" s="62"/>
      <c r="L50" s="62"/>
      <c r="M50" s="62"/>
      <c r="N50" s="112"/>
    </row>
    <row r="51" spans="1:14">
      <c r="A51" s="1138">
        <v>3</v>
      </c>
      <c r="B51" s="1139"/>
      <c r="C51" s="59" t="s">
        <v>346</v>
      </c>
      <c r="D51" s="59" t="s">
        <v>346</v>
      </c>
      <c r="E51" s="59" t="s">
        <v>346</v>
      </c>
      <c r="F51" s="59" t="s">
        <v>346</v>
      </c>
      <c r="G51" s="60" t="s">
        <v>346</v>
      </c>
      <c r="H51" s="60" t="s">
        <v>346</v>
      </c>
      <c r="I51" s="60"/>
      <c r="J51" s="60"/>
      <c r="K51" s="60"/>
      <c r="L51" s="60"/>
      <c r="M51" s="60"/>
      <c r="N51" s="60"/>
    </row>
    <row r="52" spans="1:14" ht="13.5" thickBot="1">
      <c r="A52" s="1140"/>
      <c r="B52" s="1141"/>
      <c r="C52" s="61"/>
      <c r="D52" s="61"/>
      <c r="E52" s="61"/>
      <c r="F52" s="61"/>
      <c r="G52" s="62"/>
      <c r="H52" s="62"/>
      <c r="I52" s="62"/>
      <c r="J52" s="62"/>
      <c r="K52" s="62"/>
      <c r="L52" s="62"/>
      <c r="M52" s="62"/>
      <c r="N52" s="62"/>
    </row>
    <row r="53" spans="1:14" ht="13.5" thickBot="1">
      <c r="A53" s="1138">
        <v>4</v>
      </c>
      <c r="B53" s="1139"/>
      <c r="C53" s="59"/>
      <c r="D53" s="59"/>
      <c r="E53" s="59"/>
      <c r="F53" s="59"/>
      <c r="G53" s="60"/>
      <c r="H53" s="60"/>
      <c r="I53" s="60"/>
      <c r="J53" s="60"/>
      <c r="K53" s="60"/>
      <c r="L53" s="60"/>
      <c r="M53" s="60"/>
      <c r="N53" s="62"/>
    </row>
    <row r="54" spans="1:14" ht="13.5" thickBot="1">
      <c r="A54" s="1140"/>
      <c r="B54" s="1141"/>
      <c r="C54" s="61"/>
      <c r="D54" s="61"/>
      <c r="E54" s="61"/>
      <c r="F54" s="61"/>
      <c r="G54" s="62"/>
      <c r="H54" s="62"/>
      <c r="I54" s="62"/>
      <c r="J54" s="62"/>
      <c r="K54" s="62"/>
      <c r="L54" s="62"/>
      <c r="M54" s="62"/>
      <c r="N54" s="62"/>
    </row>
    <row r="55" spans="1:14">
      <c r="A55" s="83"/>
      <c r="B55" s="83"/>
      <c r="C55" s="83"/>
      <c r="D55" s="83"/>
      <c r="E55" s="83"/>
      <c r="F55" s="83"/>
      <c r="G55" s="83"/>
      <c r="H55" s="83"/>
      <c r="I55" s="83"/>
      <c r="J55" s="83"/>
      <c r="K55" s="83"/>
      <c r="L55" s="83"/>
      <c r="M55" s="83"/>
      <c r="N55" s="83"/>
    </row>
    <row r="56" spans="1:14">
      <c r="A56" s="1142" t="s">
        <v>301</v>
      </c>
      <c r="B56" s="1143"/>
      <c r="C56" s="1143"/>
      <c r="D56" s="1143"/>
      <c r="E56" s="1143"/>
      <c r="F56" s="1143"/>
      <c r="G56" s="1143"/>
      <c r="H56" s="1143"/>
      <c r="I56" s="1143"/>
      <c r="J56" s="1143"/>
      <c r="K56" s="1143"/>
      <c r="L56" s="1143"/>
      <c r="M56" s="1143"/>
      <c r="N56" s="1144"/>
    </row>
    <row r="57" spans="1:14">
      <c r="A57" s="140" t="s">
        <v>302</v>
      </c>
      <c r="B57" s="1145" t="s">
        <v>303</v>
      </c>
      <c r="C57" s="1146"/>
      <c r="D57" s="1146"/>
      <c r="E57" s="1146"/>
      <c r="F57" s="1147"/>
      <c r="G57" s="1148" t="s">
        <v>304</v>
      </c>
      <c r="H57" s="1148"/>
      <c r="I57" s="1148" t="s">
        <v>305</v>
      </c>
      <c r="J57" s="1148"/>
      <c r="K57" s="1148" t="s">
        <v>306</v>
      </c>
      <c r="L57" s="1148"/>
      <c r="M57" s="914" t="s">
        <v>307</v>
      </c>
      <c r="N57" s="914"/>
    </row>
    <row r="58" spans="1:14">
      <c r="A58" s="141" t="s">
        <v>490</v>
      </c>
      <c r="B58" s="1127" t="s">
        <v>491</v>
      </c>
      <c r="C58" s="1091"/>
      <c r="D58" s="1091"/>
      <c r="E58" s="1091"/>
      <c r="F58" s="1092"/>
      <c r="G58" s="1101">
        <v>18.3</v>
      </c>
      <c r="H58" s="1100"/>
      <c r="I58" s="1095">
        <v>14</v>
      </c>
      <c r="J58" s="1095"/>
      <c r="K58" s="1095"/>
      <c r="L58" s="1095"/>
      <c r="M58" s="1096">
        <f>G58 * I58</f>
        <v>256.2</v>
      </c>
      <c r="N58" s="1096"/>
    </row>
    <row r="59" spans="1:14">
      <c r="A59" s="141" t="s">
        <v>417</v>
      </c>
      <c r="B59" s="1127" t="s">
        <v>492</v>
      </c>
      <c r="C59" s="1091"/>
      <c r="D59" s="1091"/>
      <c r="E59" s="1091"/>
      <c r="F59" s="1092"/>
      <c r="G59" s="1101">
        <v>20.61</v>
      </c>
      <c r="H59" s="1100"/>
      <c r="I59" s="1097">
        <v>14</v>
      </c>
      <c r="J59" s="1098"/>
      <c r="K59" s="1095"/>
      <c r="L59" s="1095"/>
      <c r="M59" s="1096">
        <f t="shared" ref="M59:M61" si="0">G59 * I59</f>
        <v>288.53999999999996</v>
      </c>
      <c r="N59" s="1096"/>
    </row>
    <row r="60" spans="1:14" ht="15">
      <c r="A60" s="141" t="s">
        <v>417</v>
      </c>
      <c r="B60" s="147" t="s">
        <v>493</v>
      </c>
      <c r="C60" s="145"/>
      <c r="D60" s="145"/>
      <c r="E60" s="145"/>
      <c r="F60" s="146"/>
      <c r="G60" s="1101">
        <v>20.91</v>
      </c>
      <c r="H60" s="1102"/>
      <c r="I60" s="1097">
        <v>14</v>
      </c>
      <c r="J60" s="1098"/>
      <c r="K60" s="1095"/>
      <c r="L60" s="1095"/>
      <c r="M60" s="1096">
        <f t="shared" si="0"/>
        <v>292.74</v>
      </c>
      <c r="N60" s="1096"/>
    </row>
    <row r="61" spans="1:14" ht="15">
      <c r="A61" s="141" t="s">
        <v>417</v>
      </c>
      <c r="B61" s="147" t="s">
        <v>494</v>
      </c>
      <c r="C61" s="145"/>
      <c r="D61" s="145"/>
      <c r="E61" s="145"/>
      <c r="F61" s="146"/>
      <c r="G61" s="1101">
        <v>20.68</v>
      </c>
      <c r="H61" s="1102"/>
      <c r="I61" s="1097">
        <v>14</v>
      </c>
      <c r="J61" s="1098"/>
      <c r="K61" s="1095"/>
      <c r="L61" s="1095"/>
      <c r="M61" s="1096">
        <f t="shared" si="0"/>
        <v>289.52</v>
      </c>
      <c r="N61" s="1096"/>
    </row>
    <row r="62" spans="1:14">
      <c r="A62" s="141"/>
      <c r="B62" s="1127"/>
      <c r="C62" s="1091"/>
      <c r="D62" s="1091"/>
      <c r="E62" s="1091"/>
      <c r="F62" s="1092"/>
      <c r="G62" s="1093"/>
      <c r="H62" s="1094"/>
      <c r="I62" s="1095"/>
      <c r="J62" s="1095"/>
      <c r="K62" s="1095"/>
      <c r="L62" s="1095"/>
    </row>
    <row r="63" spans="1:14">
      <c r="A63" s="91"/>
      <c r="B63" s="973"/>
      <c r="C63" s="827"/>
      <c r="D63" s="827"/>
      <c r="E63" s="827"/>
      <c r="F63" s="828"/>
      <c r="G63" s="819"/>
      <c r="H63" s="820"/>
      <c r="I63" s="829"/>
      <c r="J63" s="829"/>
      <c r="K63" s="829"/>
      <c r="L63" s="829"/>
      <c r="M63" s="830"/>
      <c r="N63" s="830"/>
    </row>
    <row r="64" spans="1:14">
      <c r="A64" s="91"/>
      <c r="B64" s="973"/>
      <c r="C64" s="827"/>
      <c r="D64" s="827"/>
      <c r="E64" s="827"/>
      <c r="F64" s="828"/>
      <c r="G64" s="819"/>
      <c r="H64" s="820"/>
      <c r="I64" s="829"/>
      <c r="J64" s="829"/>
      <c r="K64" s="829"/>
      <c r="L64" s="829"/>
      <c r="M64" s="830"/>
      <c r="N64" s="830"/>
    </row>
    <row r="65" spans="1:16">
      <c r="A65" s="91"/>
      <c r="B65" s="973"/>
      <c r="C65" s="827"/>
      <c r="D65" s="827"/>
      <c r="E65" s="827"/>
      <c r="F65" s="828"/>
      <c r="G65" s="819"/>
      <c r="H65" s="820"/>
      <c r="I65" s="829"/>
      <c r="J65" s="829"/>
      <c r="K65" s="829"/>
      <c r="L65" s="829"/>
      <c r="M65" s="830"/>
      <c r="N65" s="830"/>
    </row>
    <row r="66" spans="1:16">
      <c r="A66" s="1152" t="s">
        <v>310</v>
      </c>
      <c r="B66" s="1153"/>
      <c r="C66" s="1153"/>
      <c r="D66" s="1154"/>
      <c r="E66" s="1152" t="s">
        <v>108</v>
      </c>
      <c r="F66" s="1153"/>
      <c r="G66" s="1153"/>
      <c r="H66" s="1153"/>
      <c r="I66" s="1153"/>
      <c r="J66" s="1153"/>
      <c r="K66" s="1153"/>
      <c r="L66" s="1153"/>
      <c r="M66" s="1149" t="s">
        <v>311</v>
      </c>
      <c r="N66" s="1151"/>
    </row>
    <row r="67" spans="1:16">
      <c r="A67" s="798"/>
      <c r="B67" s="799"/>
      <c r="C67" s="799"/>
      <c r="D67" s="800"/>
      <c r="E67" s="798"/>
      <c r="F67" s="799"/>
      <c r="G67" s="799"/>
      <c r="H67" s="799"/>
      <c r="I67" s="799"/>
      <c r="J67" s="799"/>
      <c r="K67" s="799"/>
      <c r="L67" s="799"/>
      <c r="M67" s="804"/>
      <c r="N67" s="805"/>
    </row>
    <row r="68" spans="1:16">
      <c r="A68" s="801"/>
      <c r="B68" s="802"/>
      <c r="C68" s="802"/>
      <c r="D68" s="803"/>
      <c r="E68" s="801"/>
      <c r="F68" s="802"/>
      <c r="G68" s="802"/>
      <c r="H68" s="802"/>
      <c r="I68" s="802"/>
      <c r="J68" s="802"/>
      <c r="K68" s="802"/>
      <c r="L68" s="802"/>
      <c r="M68" s="806"/>
      <c r="N68" s="807"/>
      <c r="O68" s="87"/>
      <c r="P68" s="143"/>
    </row>
    <row r="69" spans="1:16">
      <c r="A69" s="798"/>
      <c r="B69" s="799"/>
      <c r="C69" s="799"/>
      <c r="D69" s="800"/>
      <c r="E69" s="798"/>
      <c r="F69" s="799"/>
      <c r="G69" s="799"/>
      <c r="H69" s="799"/>
      <c r="I69" s="799"/>
      <c r="J69" s="799"/>
      <c r="K69" s="799"/>
      <c r="L69" s="799"/>
      <c r="M69" s="804"/>
      <c r="N69" s="805"/>
    </row>
    <row r="70" spans="1:16">
      <c r="A70" s="801"/>
      <c r="B70" s="802"/>
      <c r="C70" s="802"/>
      <c r="D70" s="803"/>
      <c r="E70" s="801"/>
      <c r="F70" s="802"/>
      <c r="G70" s="802"/>
      <c r="H70" s="802"/>
      <c r="I70" s="802"/>
      <c r="J70" s="802"/>
      <c r="K70" s="802"/>
      <c r="L70" s="802"/>
      <c r="M70" s="806"/>
      <c r="N70" s="807"/>
    </row>
    <row r="71" spans="1:16">
      <c r="A71" s="1149" t="s">
        <v>312</v>
      </c>
      <c r="B71" s="1150"/>
      <c r="C71" s="1150"/>
      <c r="D71" s="1150"/>
      <c r="E71" s="1150"/>
      <c r="F71" s="1150"/>
      <c r="G71" s="1150"/>
      <c r="H71" s="1150"/>
      <c r="I71" s="1150"/>
      <c r="J71" s="1150"/>
      <c r="K71" s="1150"/>
      <c r="L71" s="1151"/>
      <c r="M71" s="1096">
        <f>SUM(M58:M61)</f>
        <v>1127</v>
      </c>
      <c r="N71" s="1096"/>
    </row>
    <row r="65375" spans="251:255">
      <c r="IQ65375" s="52" t="s">
        <v>405</v>
      </c>
      <c r="IR65375" s="52" t="s">
        <v>406</v>
      </c>
      <c r="IS65375" s="52" t="s">
        <v>407</v>
      </c>
      <c r="IT65375" s="52" t="s">
        <v>408</v>
      </c>
      <c r="IU65375" s="52" t="s">
        <v>409</v>
      </c>
    </row>
    <row r="65376" spans="251:255">
      <c r="IQ65376" s="52" t="e">
        <f>#REF!&amp;$C$9</f>
        <v>#REF!</v>
      </c>
      <c r="IR65376" s="52" t="e">
        <f>#REF!</f>
        <v>#REF!</v>
      </c>
      <c r="IS65376" s="52" t="e">
        <f>$B$24&amp;" - "&amp;$B$25&amp;" - "&amp;#REF!&amp;" - "&amp;#REF!&amp;" - "&amp;#REF!&amp;" - "&amp;#REF!&amp;" - "&amp;#REF!&amp;" - "&amp;#REF!</f>
        <v>#REF!</v>
      </c>
      <c r="IT65376" s="52" t="e">
        <f>$A$29&amp;": "&amp;$I$29&amp;" - "&amp;#REF!&amp;": "&amp;#REF!&amp;" - "&amp;#REF!&amp;": "&amp;#REF!&amp;" - "&amp;#REF!&amp;": "&amp;#REF!&amp;" - "&amp;#REF!&amp;": "&amp;#REF!&amp;" - "&amp;#REF!&amp;": "&amp;#REF!&amp;" - "&amp;#REF!&amp;": "&amp;#REF!&amp;" - "&amp;#REF!&amp;": "&amp;#REF!&amp;" - "&amp;#REF!&amp;": "&amp;#REF!&amp;" - "&amp;#REF!&amp;": "&amp;#REF!&amp;" - "&amp;#REF!&amp;": "&amp;#REF!&amp;" - "&amp;#REF!&amp;": "&amp;#REF!&amp;" - "&amp;#REF!&amp;": "&amp;#REF!</f>
        <v>#REF!</v>
      </c>
      <c r="IU65376" s="52" t="e">
        <f>#REF!</f>
        <v>#REF!</v>
      </c>
    </row>
  </sheetData>
  <mergeCells count="187">
    <mergeCell ref="A71:L71"/>
    <mergeCell ref="M71:N71"/>
    <mergeCell ref="A66:D66"/>
    <mergeCell ref="E66:L66"/>
    <mergeCell ref="M66:N66"/>
    <mergeCell ref="A67:D68"/>
    <mergeCell ref="E67:L68"/>
    <mergeCell ref="M67:N68"/>
    <mergeCell ref="A69:D70"/>
    <mergeCell ref="E69:L70"/>
    <mergeCell ref="M69:N70"/>
    <mergeCell ref="B64:F64"/>
    <mergeCell ref="G64:H64"/>
    <mergeCell ref="I64:J64"/>
    <mergeCell ref="K64:L64"/>
    <mergeCell ref="M64:N64"/>
    <mergeCell ref="B65:F65"/>
    <mergeCell ref="G65:H65"/>
    <mergeCell ref="I65:J65"/>
    <mergeCell ref="K65:L65"/>
    <mergeCell ref="M65:N65"/>
    <mergeCell ref="B62:F62"/>
    <mergeCell ref="G62:H62"/>
    <mergeCell ref="I62:J62"/>
    <mergeCell ref="K62:L62"/>
    <mergeCell ref="B63:F63"/>
    <mergeCell ref="G63:H63"/>
    <mergeCell ref="I63:J63"/>
    <mergeCell ref="K63:L63"/>
    <mergeCell ref="M63:N63"/>
    <mergeCell ref="A45:N45"/>
    <mergeCell ref="A47:B48"/>
    <mergeCell ref="A49:B50"/>
    <mergeCell ref="A51:B52"/>
    <mergeCell ref="A53:B54"/>
    <mergeCell ref="A56:N56"/>
    <mergeCell ref="B57:F57"/>
    <mergeCell ref="G57:H57"/>
    <mergeCell ref="I57:J57"/>
    <mergeCell ref="K57:L57"/>
    <mergeCell ref="M57:N57"/>
    <mergeCell ref="A43:H43"/>
    <mergeCell ref="I43:J43"/>
    <mergeCell ref="K43:L43"/>
    <mergeCell ref="M43:N43"/>
    <mergeCell ref="O43:P43"/>
    <mergeCell ref="Q43:R43"/>
    <mergeCell ref="A44:H44"/>
    <mergeCell ref="I44:J44"/>
    <mergeCell ref="K44:L44"/>
    <mergeCell ref="M44:N44"/>
    <mergeCell ref="O44:P44"/>
    <mergeCell ref="Q44:R44"/>
    <mergeCell ref="O40:P40"/>
    <mergeCell ref="Q40:R40"/>
    <mergeCell ref="A41:H41"/>
    <mergeCell ref="I41:J41"/>
    <mergeCell ref="K41:L41"/>
    <mergeCell ref="M41:N41"/>
    <mergeCell ref="O41:P41"/>
    <mergeCell ref="Q41:R41"/>
    <mergeCell ref="A42:H42"/>
    <mergeCell ref="I42:J42"/>
    <mergeCell ref="K42:L42"/>
    <mergeCell ref="M42:N42"/>
    <mergeCell ref="O42:P42"/>
    <mergeCell ref="Q42:R42"/>
    <mergeCell ref="O37:P37"/>
    <mergeCell ref="Q37:R37"/>
    <mergeCell ref="A38:H38"/>
    <mergeCell ref="I38:J38"/>
    <mergeCell ref="K38:L38"/>
    <mergeCell ref="M38:N38"/>
    <mergeCell ref="O38:P38"/>
    <mergeCell ref="Q38:R38"/>
    <mergeCell ref="A39:H39"/>
    <mergeCell ref="I39:J39"/>
    <mergeCell ref="K39:L39"/>
    <mergeCell ref="M39:N39"/>
    <mergeCell ref="O39:P39"/>
    <mergeCell ref="Q39:R39"/>
    <mergeCell ref="A35:H35"/>
    <mergeCell ref="I35:J35"/>
    <mergeCell ref="K35:L35"/>
    <mergeCell ref="M35:N35"/>
    <mergeCell ref="O35:P35"/>
    <mergeCell ref="Q35:R35"/>
    <mergeCell ref="A36:H36"/>
    <mergeCell ref="I36:J36"/>
    <mergeCell ref="K36:L36"/>
    <mergeCell ref="M36:N36"/>
    <mergeCell ref="O36:P36"/>
    <mergeCell ref="Q36:R36"/>
    <mergeCell ref="O32:P32"/>
    <mergeCell ref="Q32:R32"/>
    <mergeCell ref="A33:H33"/>
    <mergeCell ref="I33:J33"/>
    <mergeCell ref="K33:L33"/>
    <mergeCell ref="M33:N33"/>
    <mergeCell ref="O33:P33"/>
    <mergeCell ref="Q33:R33"/>
    <mergeCell ref="O34:P34"/>
    <mergeCell ref="Q34:R34"/>
    <mergeCell ref="A6:D7"/>
    <mergeCell ref="E6:H7"/>
    <mergeCell ref="I6:N6"/>
    <mergeCell ref="I7:J7"/>
    <mergeCell ref="K7:L7"/>
    <mergeCell ref="M7:N7"/>
    <mergeCell ref="A1:N1"/>
    <mergeCell ref="A3:D3"/>
    <mergeCell ref="E3:H3"/>
    <mergeCell ref="I3:N3"/>
    <mergeCell ref="A4:D5"/>
    <mergeCell ref="E4:H5"/>
    <mergeCell ref="I4:N5"/>
    <mergeCell ref="A10:B22"/>
    <mergeCell ref="C10:N22"/>
    <mergeCell ref="A23:N23"/>
    <mergeCell ref="B24:G24"/>
    <mergeCell ref="I24:N24"/>
    <mergeCell ref="A8:D8"/>
    <mergeCell ref="E8:H8"/>
    <mergeCell ref="I8:J8"/>
    <mergeCell ref="K8:L8"/>
    <mergeCell ref="M8:N8"/>
    <mergeCell ref="A9:B9"/>
    <mergeCell ref="C9:N9"/>
    <mergeCell ref="O28:P28"/>
    <mergeCell ref="Q28:R28"/>
    <mergeCell ref="A29:H29"/>
    <mergeCell ref="I29:J29"/>
    <mergeCell ref="K29:L29"/>
    <mergeCell ref="M29:N29"/>
    <mergeCell ref="O29:P29"/>
    <mergeCell ref="Q29:R29"/>
    <mergeCell ref="B25:G25"/>
    <mergeCell ref="I25:N25"/>
    <mergeCell ref="B26:G26"/>
    <mergeCell ref="I26:N26"/>
    <mergeCell ref="A27:N27"/>
    <mergeCell ref="A28:H28"/>
    <mergeCell ref="I28:J28"/>
    <mergeCell ref="K28:L28"/>
    <mergeCell ref="M28:N28"/>
    <mergeCell ref="Q31:R31"/>
    <mergeCell ref="I30:J30"/>
    <mergeCell ref="A31:H31"/>
    <mergeCell ref="I31:J31"/>
    <mergeCell ref="K31:L31"/>
    <mergeCell ref="M31:N31"/>
    <mergeCell ref="O31:P31"/>
    <mergeCell ref="A46:B46"/>
    <mergeCell ref="A34:H34"/>
    <mergeCell ref="I34:J34"/>
    <mergeCell ref="K34:L34"/>
    <mergeCell ref="M34:N34"/>
    <mergeCell ref="A37:H37"/>
    <mergeCell ref="I37:J37"/>
    <mergeCell ref="K37:L37"/>
    <mergeCell ref="M37:N37"/>
    <mergeCell ref="A40:H40"/>
    <mergeCell ref="I40:J40"/>
    <mergeCell ref="K40:L40"/>
    <mergeCell ref="M40:N40"/>
    <mergeCell ref="A32:H32"/>
    <mergeCell ref="I32:J32"/>
    <mergeCell ref="K32:L32"/>
    <mergeCell ref="M32:N32"/>
    <mergeCell ref="M61:N61"/>
    <mergeCell ref="M58:N58"/>
    <mergeCell ref="B58:F58"/>
    <mergeCell ref="G58:H58"/>
    <mergeCell ref="I58:J58"/>
    <mergeCell ref="K58:L58"/>
    <mergeCell ref="B59:F59"/>
    <mergeCell ref="G59:H59"/>
    <mergeCell ref="I59:J59"/>
    <mergeCell ref="K59:L59"/>
    <mergeCell ref="M59:N59"/>
    <mergeCell ref="G60:H60"/>
    <mergeCell ref="I60:J60"/>
    <mergeCell ref="K60:L60"/>
    <mergeCell ref="M60:N60"/>
    <mergeCell ref="G61:H61"/>
    <mergeCell ref="I61:J61"/>
    <mergeCell ref="K61:L61"/>
  </mergeCells>
  <conditionalFormatting sqref="C40:N40 C42:N42 C44:N44 C39:M39 C35:N38 C46:M46">
    <cfRule type="cellIs" dxfId="25" priority="4" stopIfTrue="1" operator="equal">
      <formula>"x"</formula>
    </cfRule>
  </conditionalFormatting>
  <conditionalFormatting sqref="C41:N41 C43:N43 C45:N45 N39 N46">
    <cfRule type="cellIs" dxfId="24" priority="3" stopIfTrue="1" operator="equal">
      <formula>"x"</formula>
    </cfRule>
  </conditionalFormatting>
  <conditionalFormatting sqref="C49:N49 C51:N51 C53:M53 C47:N47">
    <cfRule type="cellIs" dxfId="23" priority="2" stopIfTrue="1" operator="equal">
      <formula>"x"</formula>
    </cfRule>
  </conditionalFormatting>
  <conditionalFormatting sqref="C46:N46 N51 C50:N50 C52:N52 C54:M54 N53:N54 C48:N48">
    <cfRule type="cellIs" dxfId="22"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7:N54"/>
  </dataValidation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sheetPr>
    <tabColor rgb="FF00B050"/>
  </sheetPr>
  <dimension ref="A1:IU65383"/>
  <sheetViews>
    <sheetView topLeftCell="A13" workbookViewId="0">
      <selection activeCell="S7" sqref="S7"/>
    </sheetView>
  </sheetViews>
  <sheetFormatPr defaultColWidth="9.140625" defaultRowHeight="12.75"/>
  <cols>
    <col min="1" max="1" width="10.140625" style="51" customWidth="1"/>
    <col min="2" max="2" width="7.85546875" style="51" customWidth="1"/>
    <col min="3" max="3" width="5.5703125" style="51" customWidth="1"/>
    <col min="4" max="4" width="5.42578125" style="51" customWidth="1"/>
    <col min="5" max="7" width="6.5703125" style="51" customWidth="1"/>
    <col min="8" max="8" width="5.7109375" style="51" customWidth="1"/>
    <col min="9" max="9" width="5.85546875" style="51" customWidth="1"/>
    <col min="10" max="10" width="9.85546875" style="51" customWidth="1"/>
    <col min="11" max="11" width="5.7109375" style="51" customWidth="1"/>
    <col min="12" max="12" width="5.28515625" style="51" customWidth="1"/>
    <col min="13" max="13" width="6" style="51" customWidth="1"/>
    <col min="14" max="14" width="5.7109375" style="51" customWidth="1"/>
    <col min="15" max="15" width="7.5703125" style="51" customWidth="1"/>
    <col min="16" max="16" width="4.5703125" style="51" customWidth="1"/>
    <col min="17" max="17" width="6.7109375" style="51" customWidth="1"/>
    <col min="18" max="18" width="6.42578125" style="51" customWidth="1"/>
    <col min="19" max="244" width="9.140625" style="51"/>
    <col min="245" max="245" width="14.140625" style="51" customWidth="1"/>
    <col min="246" max="16384" width="9.140625" style="51"/>
  </cols>
  <sheetData>
    <row r="1" spans="1:23" ht="18.75" thickBot="1">
      <c r="A1" s="915" t="s">
        <v>629</v>
      </c>
      <c r="B1" s="915"/>
      <c r="C1" s="915"/>
      <c r="D1" s="915"/>
      <c r="E1" s="915"/>
      <c r="F1" s="915"/>
      <c r="G1" s="915"/>
      <c r="H1" s="915"/>
      <c r="I1" s="915"/>
      <c r="J1" s="915"/>
      <c r="K1" s="915"/>
      <c r="L1" s="915"/>
      <c r="M1" s="915"/>
      <c r="N1" s="915"/>
    </row>
    <row r="2" spans="1:23">
      <c r="A2" s="52"/>
      <c r="B2" s="52"/>
      <c r="C2" s="52"/>
      <c r="D2" s="52"/>
      <c r="E2" s="52"/>
      <c r="F2" s="52"/>
      <c r="G2" s="52"/>
      <c r="H2" s="52"/>
      <c r="I2" s="52"/>
      <c r="J2" s="52"/>
      <c r="K2" s="52"/>
      <c r="L2" s="52"/>
      <c r="M2" s="52"/>
      <c r="N2" s="52"/>
      <c r="O2" s="53"/>
      <c r="P2" s="53"/>
      <c r="Q2" s="53"/>
      <c r="R2" s="53"/>
      <c r="S2" s="53"/>
      <c r="T2" s="53"/>
      <c r="U2" s="53"/>
      <c r="V2" s="53"/>
      <c r="W2" s="53"/>
    </row>
    <row r="3" spans="1:23" s="53" customFormat="1" ht="11.25">
      <c r="A3" s="916" t="s">
        <v>366</v>
      </c>
      <c r="B3" s="917"/>
      <c r="C3" s="917"/>
      <c r="D3" s="918"/>
      <c r="E3" s="919" t="s">
        <v>472</v>
      </c>
      <c r="F3" s="920"/>
      <c r="G3" s="920"/>
      <c r="H3" s="921"/>
      <c r="I3" s="922" t="s">
        <v>570</v>
      </c>
      <c r="J3" s="922"/>
      <c r="K3" s="922"/>
      <c r="L3" s="922"/>
      <c r="M3" s="922"/>
      <c r="N3" s="922"/>
    </row>
    <row r="4" spans="1:23" s="53" customFormat="1" ht="11.25">
      <c r="A4" s="923" t="s">
        <v>369</v>
      </c>
      <c r="B4" s="924"/>
      <c r="C4" s="924"/>
      <c r="D4" s="925"/>
      <c r="E4" s="929" t="s">
        <v>571</v>
      </c>
      <c r="F4" s="930"/>
      <c r="G4" s="930"/>
      <c r="H4" s="930"/>
      <c r="I4" s="931" t="s">
        <v>474</v>
      </c>
      <c r="J4" s="932"/>
      <c r="K4" s="932"/>
      <c r="L4" s="933"/>
      <c r="M4" s="933"/>
      <c r="N4" s="934"/>
    </row>
    <row r="5" spans="1:23" s="53" customFormat="1" ht="61.5" customHeight="1">
      <c r="A5" s="926"/>
      <c r="B5" s="927"/>
      <c r="C5" s="927"/>
      <c r="D5" s="928"/>
      <c r="E5" s="930"/>
      <c r="F5" s="930"/>
      <c r="G5" s="930"/>
      <c r="H5" s="930"/>
      <c r="I5" s="935"/>
      <c r="J5" s="936"/>
      <c r="K5" s="936"/>
      <c r="L5" s="936"/>
      <c r="M5" s="936"/>
      <c r="N5" s="937"/>
    </row>
    <row r="6" spans="1:23" s="53" customFormat="1">
      <c r="A6" s="901" t="s">
        <v>272</v>
      </c>
      <c r="B6" s="902"/>
      <c r="C6" s="902"/>
      <c r="D6" s="903"/>
      <c r="E6" s="907" t="s">
        <v>495</v>
      </c>
      <c r="F6" s="907"/>
      <c r="G6" s="907"/>
      <c r="H6" s="908"/>
      <c r="I6" s="911" t="s">
        <v>273</v>
      </c>
      <c r="J6" s="911"/>
      <c r="K6" s="911"/>
      <c r="L6" s="911"/>
      <c r="M6" s="911"/>
      <c r="N6" s="911"/>
    </row>
    <row r="7" spans="1:23" s="53" customFormat="1">
      <c r="A7" s="904"/>
      <c r="B7" s="905"/>
      <c r="C7" s="905"/>
      <c r="D7" s="906"/>
      <c r="E7" s="909"/>
      <c r="F7" s="909"/>
      <c r="G7" s="909"/>
      <c r="H7" s="910"/>
      <c r="I7" s="912">
        <v>2019</v>
      </c>
      <c r="J7" s="913"/>
      <c r="K7" s="914">
        <v>2020</v>
      </c>
      <c r="L7" s="914"/>
      <c r="M7" s="914">
        <v>2021</v>
      </c>
      <c r="N7" s="914"/>
    </row>
    <row r="8" spans="1:23" s="53" customFormat="1">
      <c r="A8" s="938" t="s">
        <v>274</v>
      </c>
      <c r="B8" s="939"/>
      <c r="C8" s="939"/>
      <c r="D8" s="940"/>
      <c r="E8" s="941"/>
      <c r="F8" s="941"/>
      <c r="G8" s="941"/>
      <c r="H8" s="942"/>
      <c r="I8" s="943" t="s">
        <v>275</v>
      </c>
      <c r="J8" s="944"/>
      <c r="K8" s="945"/>
      <c r="L8" s="945"/>
      <c r="M8" s="945"/>
      <c r="N8" s="945"/>
    </row>
    <row r="9" spans="1:23" ht="27.75" customHeight="1">
      <c r="A9" s="896" t="s">
        <v>276</v>
      </c>
      <c r="B9" s="897"/>
      <c r="C9" s="1021" t="s">
        <v>631</v>
      </c>
      <c r="D9" s="958"/>
      <c r="E9" s="958"/>
      <c r="F9" s="958"/>
      <c r="G9" s="958"/>
      <c r="H9" s="958"/>
      <c r="I9" s="958"/>
      <c r="J9" s="958"/>
      <c r="K9" s="958"/>
      <c r="L9" s="958"/>
      <c r="M9" s="958"/>
      <c r="N9" s="959"/>
      <c r="R9" s="54"/>
    </row>
    <row r="10" spans="1:23">
      <c r="A10" s="896"/>
      <c r="B10" s="897"/>
      <c r="C10" s="898"/>
      <c r="D10" s="954"/>
      <c r="E10" s="954"/>
      <c r="F10" s="954"/>
      <c r="G10" s="954"/>
      <c r="H10" s="954"/>
      <c r="I10" s="954"/>
      <c r="J10" s="954"/>
      <c r="K10" s="954"/>
      <c r="L10" s="954"/>
      <c r="M10" s="954"/>
      <c r="N10" s="955"/>
      <c r="R10" s="54"/>
    </row>
    <row r="11" spans="1:23">
      <c r="A11" s="877" t="s">
        <v>277</v>
      </c>
      <c r="B11" s="878"/>
      <c r="C11" s="883" t="s">
        <v>644</v>
      </c>
      <c r="D11" s="884"/>
      <c r="E11" s="884"/>
      <c r="F11" s="884"/>
      <c r="G11" s="884"/>
      <c r="H11" s="884"/>
      <c r="I11" s="884"/>
      <c r="J11" s="884"/>
      <c r="K11" s="884"/>
      <c r="L11" s="884"/>
      <c r="M11" s="884"/>
      <c r="N11" s="885"/>
    </row>
    <row r="12" spans="1:23">
      <c r="A12" s="879"/>
      <c r="B12" s="880"/>
      <c r="C12" s="886"/>
      <c r="D12" s="887"/>
      <c r="E12" s="887"/>
      <c r="F12" s="887"/>
      <c r="G12" s="887"/>
      <c r="H12" s="887"/>
      <c r="I12" s="887"/>
      <c r="J12" s="887"/>
      <c r="K12" s="887"/>
      <c r="L12" s="887"/>
      <c r="M12" s="887"/>
      <c r="N12" s="888"/>
    </row>
    <row r="13" spans="1:23">
      <c r="A13" s="879"/>
      <c r="B13" s="880"/>
      <c r="C13" s="886"/>
      <c r="D13" s="887"/>
      <c r="E13" s="887"/>
      <c r="F13" s="887"/>
      <c r="G13" s="887"/>
      <c r="H13" s="887"/>
      <c r="I13" s="887"/>
      <c r="J13" s="887"/>
      <c r="K13" s="887"/>
      <c r="L13" s="887"/>
      <c r="M13" s="887"/>
      <c r="N13" s="888"/>
    </row>
    <row r="14" spans="1:23">
      <c r="A14" s="879"/>
      <c r="B14" s="880"/>
      <c r="C14" s="886"/>
      <c r="D14" s="887"/>
      <c r="E14" s="887"/>
      <c r="F14" s="887"/>
      <c r="G14" s="887"/>
      <c r="H14" s="887"/>
      <c r="I14" s="887"/>
      <c r="J14" s="887"/>
      <c r="K14" s="887"/>
      <c r="L14" s="887"/>
      <c r="M14" s="887"/>
      <c r="N14" s="888"/>
    </row>
    <row r="15" spans="1:23">
      <c r="A15" s="879"/>
      <c r="B15" s="880"/>
      <c r="C15" s="886"/>
      <c r="D15" s="887"/>
      <c r="E15" s="887"/>
      <c r="F15" s="887"/>
      <c r="G15" s="887"/>
      <c r="H15" s="887"/>
      <c r="I15" s="887"/>
      <c r="J15" s="887"/>
      <c r="K15" s="887"/>
      <c r="L15" s="887"/>
      <c r="M15" s="887"/>
      <c r="N15" s="888"/>
    </row>
    <row r="16" spans="1:23">
      <c r="A16" s="879"/>
      <c r="B16" s="880"/>
      <c r="C16" s="886"/>
      <c r="D16" s="887"/>
      <c r="E16" s="887"/>
      <c r="F16" s="887"/>
      <c r="G16" s="887"/>
      <c r="H16" s="887"/>
      <c r="I16" s="887"/>
      <c r="J16" s="887"/>
      <c r="K16" s="887"/>
      <c r="L16" s="887"/>
      <c r="M16" s="887"/>
      <c r="N16" s="888"/>
    </row>
    <row r="17" spans="1:166">
      <c r="A17" s="879"/>
      <c r="B17" s="880"/>
      <c r="C17" s="886"/>
      <c r="D17" s="887"/>
      <c r="E17" s="887"/>
      <c r="F17" s="887"/>
      <c r="G17" s="887"/>
      <c r="H17" s="887"/>
      <c r="I17" s="887"/>
      <c r="J17" s="887"/>
      <c r="K17" s="887"/>
      <c r="L17" s="887"/>
      <c r="M17" s="887"/>
      <c r="N17" s="888"/>
    </row>
    <row r="18" spans="1:166">
      <c r="A18" s="879"/>
      <c r="B18" s="880"/>
      <c r="C18" s="886"/>
      <c r="D18" s="887"/>
      <c r="E18" s="887"/>
      <c r="F18" s="887"/>
      <c r="G18" s="887"/>
      <c r="H18" s="887"/>
      <c r="I18" s="887"/>
      <c r="J18" s="887"/>
      <c r="K18" s="887"/>
      <c r="L18" s="887"/>
      <c r="M18" s="887"/>
      <c r="N18" s="888"/>
    </row>
    <row r="19" spans="1:166">
      <c r="A19" s="879"/>
      <c r="B19" s="880"/>
      <c r="C19" s="886"/>
      <c r="D19" s="887"/>
      <c r="E19" s="887"/>
      <c r="F19" s="887"/>
      <c r="G19" s="887"/>
      <c r="H19" s="887"/>
      <c r="I19" s="887"/>
      <c r="J19" s="887"/>
      <c r="K19" s="887"/>
      <c r="L19" s="887"/>
      <c r="M19" s="887"/>
      <c r="N19" s="888"/>
    </row>
    <row r="20" spans="1:166">
      <c r="A20" s="879"/>
      <c r="B20" s="880"/>
      <c r="C20" s="886"/>
      <c r="D20" s="887"/>
      <c r="E20" s="887"/>
      <c r="F20" s="887"/>
      <c r="G20" s="887"/>
      <c r="H20" s="887"/>
      <c r="I20" s="887"/>
      <c r="J20" s="887"/>
      <c r="K20" s="887"/>
      <c r="L20" s="887"/>
      <c r="M20" s="887"/>
      <c r="N20" s="888"/>
    </row>
    <row r="21" spans="1:166">
      <c r="A21" s="879"/>
      <c r="B21" s="880"/>
      <c r="C21" s="886"/>
      <c r="D21" s="887"/>
      <c r="E21" s="887"/>
      <c r="F21" s="887"/>
      <c r="G21" s="887"/>
      <c r="H21" s="887"/>
      <c r="I21" s="887"/>
      <c r="J21" s="887"/>
      <c r="K21" s="887"/>
      <c r="L21" s="887"/>
      <c r="M21" s="887"/>
      <c r="N21" s="888"/>
    </row>
    <row r="22" spans="1:166" ht="3" customHeight="1">
      <c r="A22" s="879"/>
      <c r="B22" s="880"/>
      <c r="C22" s="886"/>
      <c r="D22" s="887"/>
      <c r="E22" s="887"/>
      <c r="F22" s="887"/>
      <c r="G22" s="887"/>
      <c r="H22" s="887"/>
      <c r="I22" s="887"/>
      <c r="J22" s="887"/>
      <c r="K22" s="887"/>
      <c r="L22" s="887"/>
      <c r="M22" s="887"/>
      <c r="N22" s="888"/>
    </row>
    <row r="23" spans="1:166" ht="56.25" hidden="1" customHeight="1">
      <c r="A23" s="881"/>
      <c r="B23" s="882"/>
      <c r="C23" s="889"/>
      <c r="D23" s="890"/>
      <c r="E23" s="890"/>
      <c r="F23" s="890"/>
      <c r="G23" s="890"/>
      <c r="H23" s="890"/>
      <c r="I23" s="890"/>
      <c r="J23" s="890"/>
      <c r="K23" s="890"/>
      <c r="L23" s="890"/>
      <c r="M23" s="890"/>
      <c r="N23" s="891"/>
    </row>
    <row r="24" spans="1:166">
      <c r="A24" s="854"/>
      <c r="B24" s="892"/>
      <c r="C24" s="892"/>
      <c r="D24" s="892"/>
      <c r="E24" s="892"/>
      <c r="F24" s="892"/>
      <c r="G24" s="892"/>
      <c r="H24" s="892"/>
      <c r="I24" s="892"/>
      <c r="J24" s="892"/>
      <c r="K24" s="892"/>
      <c r="L24" s="892"/>
      <c r="M24" s="892"/>
      <c r="N24" s="85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c r="A25" s="55">
        <v>1</v>
      </c>
      <c r="B25" s="873" t="s">
        <v>641</v>
      </c>
      <c r="C25" s="874"/>
      <c r="D25" s="874"/>
      <c r="E25" s="874"/>
      <c r="F25" s="874"/>
      <c r="G25" s="875"/>
      <c r="H25" s="55">
        <v>4</v>
      </c>
      <c r="I25" s="893" t="s">
        <v>650</v>
      </c>
      <c r="J25" s="894"/>
      <c r="K25" s="894"/>
      <c r="L25" s="894"/>
      <c r="M25" s="894"/>
      <c r="N25" s="89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c r="A26" s="55">
        <v>2</v>
      </c>
      <c r="B26" s="873" t="s">
        <v>642</v>
      </c>
      <c r="C26" s="874"/>
      <c r="D26" s="874"/>
      <c r="E26" s="874"/>
      <c r="F26" s="874"/>
      <c r="G26" s="875"/>
      <c r="H26" s="55"/>
      <c r="I26" s="873"/>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c r="A27" s="55">
        <v>3</v>
      </c>
      <c r="B27" s="873" t="s">
        <v>643</v>
      </c>
      <c r="C27" s="874"/>
      <c r="D27" s="874"/>
      <c r="E27" s="874"/>
      <c r="F27" s="874"/>
      <c r="G27" s="875"/>
      <c r="H27" s="55"/>
      <c r="I27" s="873"/>
      <c r="J27" s="874"/>
      <c r="K27" s="874"/>
      <c r="L27" s="874"/>
      <c r="M27" s="874"/>
      <c r="N27" s="875"/>
      <c r="R27" s="76"/>
      <c r="S27" s="76"/>
      <c r="T27" s="76"/>
      <c r="U27" s="76"/>
      <c r="V27" s="76"/>
      <c r="W27" s="76"/>
      <c r="X27" s="76"/>
      <c r="Y27" s="76"/>
      <c r="Z27" s="76"/>
      <c r="AA27" s="76"/>
      <c r="AB27" s="76"/>
      <c r="AC27" s="76"/>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row>
    <row r="28" spans="1:166">
      <c r="A28" s="951" t="s">
        <v>278</v>
      </c>
      <c r="B28" s="952"/>
      <c r="C28" s="952"/>
      <c r="D28" s="952"/>
      <c r="E28" s="952"/>
      <c r="F28" s="952"/>
      <c r="G28" s="952"/>
      <c r="H28" s="952"/>
      <c r="I28" s="952"/>
      <c r="J28" s="952"/>
      <c r="K28" s="952"/>
      <c r="L28" s="952"/>
      <c r="M28" s="952"/>
      <c r="N28" s="953"/>
      <c r="O28" s="56"/>
      <c r="P28" s="56"/>
      <c r="Q28" s="56"/>
      <c r="R28" s="57"/>
    </row>
    <row r="29" spans="1:166" ht="12.75" customHeight="1">
      <c r="A29" s="851" t="s">
        <v>279</v>
      </c>
      <c r="B29" s="852"/>
      <c r="C29" s="852"/>
      <c r="D29" s="852"/>
      <c r="E29" s="852"/>
      <c r="F29" s="852"/>
      <c r="G29" s="852"/>
      <c r="H29" s="853"/>
      <c r="I29" s="854" t="s">
        <v>611</v>
      </c>
      <c r="J29" s="855"/>
      <c r="K29" s="856" t="s">
        <v>612</v>
      </c>
      <c r="L29" s="856"/>
      <c r="M29" s="857" t="s">
        <v>282</v>
      </c>
      <c r="N29" s="857"/>
      <c r="O29" s="857">
        <v>2020</v>
      </c>
      <c r="P29" s="857"/>
      <c r="Q29" s="857">
        <v>2021</v>
      </c>
      <c r="R29" s="857"/>
    </row>
    <row r="30" spans="1:166">
      <c r="A30" s="1129" t="s">
        <v>480</v>
      </c>
      <c r="B30" s="1130"/>
      <c r="C30" s="1130"/>
      <c r="D30" s="1130"/>
      <c r="E30" s="1130"/>
      <c r="F30" s="1130"/>
      <c r="G30" s="1130"/>
      <c r="H30" s="1131"/>
      <c r="I30" s="847">
        <v>36</v>
      </c>
      <c r="J30" s="847"/>
      <c r="K30" s="861"/>
      <c r="L30" s="861"/>
      <c r="M30" s="847"/>
      <c r="N30" s="847"/>
      <c r="O30" s="847"/>
      <c r="P30" s="847"/>
      <c r="Q30" s="847"/>
      <c r="R30" s="847"/>
    </row>
    <row r="31" spans="1:166">
      <c r="A31" s="1129" t="s">
        <v>481</v>
      </c>
      <c r="B31" s="1130"/>
      <c r="C31" s="1130"/>
      <c r="D31" s="1130"/>
      <c r="E31" s="1130"/>
      <c r="F31" s="1130"/>
      <c r="G31" s="1130"/>
      <c r="H31" s="1131"/>
      <c r="I31" s="847">
        <v>6</v>
      </c>
      <c r="J31" s="847"/>
      <c r="K31" s="861"/>
      <c r="L31" s="861"/>
      <c r="M31" s="847"/>
      <c r="N31" s="847"/>
      <c r="O31" s="847"/>
      <c r="P31" s="847"/>
      <c r="Q31" s="847"/>
      <c r="R31" s="847"/>
    </row>
    <row r="32" spans="1:166">
      <c r="A32" s="1129" t="s">
        <v>482</v>
      </c>
      <c r="B32" s="1130"/>
      <c r="C32" s="1130"/>
      <c r="D32" s="1130"/>
      <c r="E32" s="1130"/>
      <c r="F32" s="1130"/>
      <c r="G32" s="1130"/>
      <c r="H32" s="1131"/>
      <c r="I32" s="847">
        <v>4</v>
      </c>
      <c r="J32" s="847"/>
      <c r="K32" s="861"/>
      <c r="L32" s="861"/>
      <c r="M32" s="847"/>
      <c r="N32" s="847"/>
      <c r="O32" s="849"/>
      <c r="P32" s="847"/>
      <c r="Q32" s="849"/>
      <c r="R32" s="847"/>
    </row>
    <row r="33" spans="1:18">
      <c r="A33" s="1129" t="s">
        <v>645</v>
      </c>
      <c r="B33" s="1130"/>
      <c r="C33" s="1130"/>
      <c r="D33" s="1130"/>
      <c r="E33" s="1130"/>
      <c r="F33" s="1130"/>
      <c r="G33" s="1130"/>
      <c r="H33" s="1131"/>
      <c r="I33" s="847">
        <v>1</v>
      </c>
      <c r="J33" s="847"/>
      <c r="K33" s="861"/>
      <c r="L33" s="861"/>
      <c r="M33" s="847"/>
      <c r="N33" s="847"/>
      <c r="O33" s="849"/>
      <c r="P33" s="847"/>
      <c r="Q33" s="849"/>
      <c r="R33" s="847"/>
    </row>
    <row r="34" spans="1:18">
      <c r="A34" s="1129" t="s">
        <v>484</v>
      </c>
      <c r="B34" s="1130"/>
      <c r="C34" s="1130"/>
      <c r="D34" s="1130"/>
      <c r="E34" s="1130"/>
      <c r="F34" s="1130"/>
      <c r="G34" s="1130"/>
      <c r="H34" s="1131"/>
      <c r="I34" s="869" t="s">
        <v>646</v>
      </c>
      <c r="J34" s="847"/>
      <c r="K34" s="869"/>
      <c r="L34" s="847"/>
      <c r="M34" s="847"/>
      <c r="N34" s="847"/>
      <c r="O34" s="869"/>
      <c r="P34" s="847"/>
      <c r="Q34" s="869"/>
      <c r="R34" s="847"/>
    </row>
    <row r="35" spans="1:18">
      <c r="A35" s="1129" t="s">
        <v>485</v>
      </c>
      <c r="B35" s="1130"/>
      <c r="C35" s="1130"/>
      <c r="D35" s="1130"/>
      <c r="E35" s="1130"/>
      <c r="F35" s="1130"/>
      <c r="G35" s="1130"/>
      <c r="H35" s="1131"/>
      <c r="I35" s="869" t="s">
        <v>647</v>
      </c>
      <c r="J35" s="847"/>
      <c r="K35" s="869"/>
      <c r="L35" s="847"/>
      <c r="M35" s="847"/>
      <c r="N35" s="847"/>
      <c r="O35" s="869"/>
      <c r="P35" s="847"/>
      <c r="Q35" s="869"/>
      <c r="R35" s="847"/>
    </row>
    <row r="36" spans="1:18">
      <c r="A36" s="1129" t="s">
        <v>487</v>
      </c>
      <c r="B36" s="1130"/>
      <c r="C36" s="1130"/>
      <c r="D36" s="1130"/>
      <c r="E36" s="1130"/>
      <c r="F36" s="1130"/>
      <c r="G36" s="1130"/>
      <c r="H36" s="1131"/>
      <c r="I36" s="869" t="s">
        <v>648</v>
      </c>
      <c r="J36" s="847"/>
      <c r="K36" s="869"/>
      <c r="L36" s="847"/>
      <c r="M36" s="847"/>
      <c r="N36" s="847"/>
      <c r="O36" s="869"/>
      <c r="P36" s="847"/>
      <c r="Q36" s="869"/>
      <c r="R36" s="847"/>
    </row>
    <row r="37" spans="1:18" ht="12.75" customHeight="1">
      <c r="A37" s="851" t="s">
        <v>284</v>
      </c>
      <c r="B37" s="852"/>
      <c r="C37" s="852"/>
      <c r="D37" s="852"/>
      <c r="E37" s="852"/>
      <c r="F37" s="852"/>
      <c r="G37" s="852"/>
      <c r="H37" s="853"/>
      <c r="I37" s="854" t="s">
        <v>611</v>
      </c>
      <c r="J37" s="855"/>
      <c r="K37" s="856" t="s">
        <v>612</v>
      </c>
      <c r="L37" s="856"/>
      <c r="M37" s="857" t="s">
        <v>282</v>
      </c>
      <c r="N37" s="857"/>
      <c r="O37" s="857">
        <v>2020</v>
      </c>
      <c r="P37" s="857"/>
      <c r="Q37" s="857">
        <v>2021</v>
      </c>
      <c r="R37" s="857"/>
    </row>
    <row r="38" spans="1:18">
      <c r="A38" s="1129"/>
      <c r="B38" s="1130"/>
      <c r="C38" s="1130"/>
      <c r="D38" s="1130"/>
      <c r="E38" s="1130"/>
      <c r="F38" s="1130"/>
      <c r="G38" s="1130"/>
      <c r="H38" s="1131"/>
      <c r="I38" s="863"/>
      <c r="J38" s="864"/>
      <c r="K38" s="865"/>
      <c r="L38" s="866"/>
      <c r="M38" s="975"/>
      <c r="N38" s="976"/>
      <c r="O38" s="863" t="s">
        <v>398</v>
      </c>
      <c r="P38" s="864"/>
      <c r="Q38" s="863" t="s">
        <v>398</v>
      </c>
      <c r="R38" s="864"/>
    </row>
    <row r="39" spans="1:18">
      <c r="A39" s="1129"/>
      <c r="B39" s="1130"/>
      <c r="C39" s="1130"/>
      <c r="D39" s="1130"/>
      <c r="E39" s="1130"/>
      <c r="F39" s="1130"/>
      <c r="G39" s="1130"/>
      <c r="H39" s="1131"/>
      <c r="I39" s="862"/>
      <c r="J39" s="862"/>
      <c r="K39" s="861"/>
      <c r="L39" s="861"/>
      <c r="M39" s="847"/>
      <c r="N39" s="847"/>
      <c r="O39" s="847"/>
      <c r="P39" s="847"/>
      <c r="Q39" s="847"/>
      <c r="R39" s="847"/>
    </row>
    <row r="40" spans="1:18">
      <c r="A40" s="1129"/>
      <c r="B40" s="1130"/>
      <c r="C40" s="1130"/>
      <c r="D40" s="1130"/>
      <c r="E40" s="1130"/>
      <c r="F40" s="1130"/>
      <c r="G40" s="1130"/>
      <c r="H40" s="1131"/>
      <c r="I40" s="847"/>
      <c r="J40" s="847"/>
      <c r="K40" s="861"/>
      <c r="L40" s="861"/>
      <c r="M40" s="847"/>
      <c r="N40" s="847"/>
      <c r="O40" s="847"/>
      <c r="P40" s="847"/>
      <c r="Q40" s="847"/>
      <c r="R40" s="847"/>
    </row>
    <row r="41" spans="1:18">
      <c r="A41" s="1129"/>
      <c r="B41" s="1130"/>
      <c r="C41" s="1130"/>
      <c r="D41" s="1130"/>
      <c r="E41" s="1130"/>
      <c r="F41" s="1130"/>
      <c r="G41" s="1130"/>
      <c r="H41" s="1131"/>
      <c r="I41" s="847"/>
      <c r="J41" s="847"/>
      <c r="K41" s="861"/>
      <c r="L41" s="861"/>
      <c r="M41" s="847"/>
      <c r="N41" s="847"/>
      <c r="O41" s="847"/>
      <c r="P41" s="847"/>
      <c r="Q41" s="847"/>
      <c r="R41" s="847"/>
    </row>
    <row r="42" spans="1:18" ht="12.75" customHeight="1">
      <c r="A42" s="851" t="s">
        <v>286</v>
      </c>
      <c r="B42" s="852"/>
      <c r="C42" s="852"/>
      <c r="D42" s="852"/>
      <c r="E42" s="852"/>
      <c r="F42" s="852"/>
      <c r="G42" s="852"/>
      <c r="H42" s="853"/>
      <c r="I42" s="854" t="s">
        <v>611</v>
      </c>
      <c r="J42" s="855"/>
      <c r="K42" s="856" t="s">
        <v>612</v>
      </c>
      <c r="L42" s="856"/>
      <c r="M42" s="857" t="s">
        <v>282</v>
      </c>
      <c r="N42" s="857"/>
      <c r="O42" s="857">
        <v>2020</v>
      </c>
      <c r="P42" s="857"/>
      <c r="Q42" s="857">
        <v>2021</v>
      </c>
      <c r="R42" s="857"/>
    </row>
    <row r="43" spans="1:18">
      <c r="A43" s="844" t="s">
        <v>525</v>
      </c>
      <c r="B43" s="845"/>
      <c r="C43" s="845"/>
      <c r="D43" s="845"/>
      <c r="E43" s="845"/>
      <c r="F43" s="845"/>
      <c r="G43" s="845"/>
      <c r="H43" s="846"/>
      <c r="I43" s="861" t="s">
        <v>577</v>
      </c>
      <c r="J43" s="847"/>
      <c r="K43" s="847"/>
      <c r="L43" s="847"/>
      <c r="M43" s="847"/>
      <c r="N43" s="847"/>
      <c r="O43" s="847"/>
      <c r="P43" s="847"/>
      <c r="Q43" s="847"/>
      <c r="R43" s="847"/>
    </row>
    <row r="44" spans="1:18">
      <c r="A44" s="844" t="s">
        <v>649</v>
      </c>
      <c r="B44" s="845"/>
      <c r="C44" s="845"/>
      <c r="D44" s="845"/>
      <c r="E44" s="845"/>
      <c r="F44" s="845"/>
      <c r="G44" s="845"/>
      <c r="H44" s="846"/>
      <c r="I44" s="847">
        <v>20</v>
      </c>
      <c r="J44" s="847"/>
      <c r="K44" s="847"/>
      <c r="L44" s="847"/>
      <c r="M44" s="847"/>
      <c r="N44" s="847"/>
      <c r="O44" s="847"/>
      <c r="P44" s="847"/>
      <c r="Q44" s="847"/>
      <c r="R44" s="847"/>
    </row>
    <row r="45" spans="1:18">
      <c r="A45" s="844"/>
      <c r="B45" s="845"/>
      <c r="C45" s="845"/>
      <c r="D45" s="845"/>
      <c r="E45" s="845"/>
      <c r="F45" s="845"/>
      <c r="G45" s="845"/>
      <c r="H45" s="846"/>
      <c r="I45" s="847"/>
      <c r="J45" s="847"/>
      <c r="K45" s="847"/>
      <c r="L45" s="847"/>
      <c r="M45" s="847"/>
      <c r="N45" s="847"/>
      <c r="O45" s="847"/>
      <c r="P45" s="847"/>
      <c r="Q45" s="847"/>
      <c r="R45" s="847"/>
    </row>
    <row r="46" spans="1:18">
      <c r="A46" s="844"/>
      <c r="B46" s="845"/>
      <c r="C46" s="845"/>
      <c r="D46" s="845"/>
      <c r="E46" s="845"/>
      <c r="F46" s="845"/>
      <c r="G46" s="845"/>
      <c r="H46" s="846"/>
      <c r="I46" s="847"/>
      <c r="J46" s="847"/>
      <c r="K46" s="847"/>
      <c r="L46" s="847"/>
      <c r="M46" s="847"/>
      <c r="N46" s="847"/>
      <c r="O46" s="847"/>
      <c r="P46" s="847"/>
      <c r="Q46" s="847"/>
      <c r="R46" s="847"/>
    </row>
    <row r="47" spans="1:18">
      <c r="A47" s="1135" t="s">
        <v>287</v>
      </c>
      <c r="B47" s="1136"/>
      <c r="C47" s="1136"/>
      <c r="D47" s="1136"/>
      <c r="E47" s="1136"/>
      <c r="F47" s="1136"/>
      <c r="G47" s="1136"/>
      <c r="H47" s="1136"/>
      <c r="I47" s="1136"/>
      <c r="J47" s="1136"/>
      <c r="K47" s="1136"/>
      <c r="L47" s="1136"/>
      <c r="M47" s="1136"/>
      <c r="N47" s="1137"/>
    </row>
    <row r="48" spans="1:18" ht="42.75">
      <c r="A48" s="1128" t="s">
        <v>288</v>
      </c>
      <c r="B48" s="1128"/>
      <c r="C48" s="139" t="s">
        <v>289</v>
      </c>
      <c r="D48" s="139" t="s">
        <v>290</v>
      </c>
      <c r="E48" s="139" t="s">
        <v>291</v>
      </c>
      <c r="F48" s="139" t="s">
        <v>292</v>
      </c>
      <c r="G48" s="139" t="s">
        <v>293</v>
      </c>
      <c r="H48" s="139" t="s">
        <v>294</v>
      </c>
      <c r="I48" s="139" t="s">
        <v>295</v>
      </c>
      <c r="J48" s="139" t="s">
        <v>296</v>
      </c>
      <c r="K48" s="139" t="s">
        <v>297</v>
      </c>
      <c r="L48" s="139" t="s">
        <v>298</v>
      </c>
      <c r="M48" s="139" t="s">
        <v>299</v>
      </c>
      <c r="N48" s="139" t="s">
        <v>300</v>
      </c>
    </row>
    <row r="49" spans="1:14">
      <c r="A49" s="1138">
        <v>1</v>
      </c>
      <c r="B49" s="1139"/>
      <c r="C49" s="59"/>
      <c r="D49" s="59"/>
      <c r="E49" s="59"/>
      <c r="F49" s="59"/>
      <c r="G49" s="90" t="s">
        <v>313</v>
      </c>
      <c r="H49" s="59"/>
      <c r="I49" s="59"/>
      <c r="J49" s="59"/>
      <c r="K49" s="59"/>
      <c r="L49" s="59"/>
      <c r="M49" s="59"/>
      <c r="N49" s="59"/>
    </row>
    <row r="50" spans="1:14" ht="13.5" thickBot="1">
      <c r="A50" s="1140"/>
      <c r="B50" s="1141"/>
      <c r="C50" s="61"/>
      <c r="D50" s="61"/>
      <c r="E50" s="61"/>
      <c r="F50" s="61"/>
      <c r="G50" s="112"/>
      <c r="H50" s="61"/>
      <c r="I50" s="61"/>
      <c r="J50" s="61"/>
      <c r="K50" s="61"/>
      <c r="L50" s="61"/>
      <c r="M50" s="61"/>
      <c r="N50" s="61"/>
    </row>
    <row r="51" spans="1:14">
      <c r="A51" s="1138">
        <v>2</v>
      </c>
      <c r="B51" s="1139"/>
      <c r="C51" s="59"/>
      <c r="D51" s="78" t="s">
        <v>346</v>
      </c>
      <c r="E51" s="59"/>
      <c r="F51" s="59"/>
      <c r="G51" s="90"/>
      <c r="H51" s="90"/>
      <c r="I51" s="60"/>
      <c r="J51" s="60"/>
      <c r="K51" s="100"/>
      <c r="L51" s="60"/>
      <c r="M51" s="60"/>
      <c r="N51" s="60"/>
    </row>
    <row r="52" spans="1:14" ht="13.5" thickBot="1">
      <c r="A52" s="1140"/>
      <c r="B52" s="1141"/>
      <c r="C52" s="61"/>
      <c r="D52" s="61"/>
      <c r="E52" s="61"/>
      <c r="F52" s="61"/>
      <c r="G52" s="112"/>
      <c r="H52" s="112"/>
      <c r="I52" s="61"/>
      <c r="J52" s="61"/>
      <c r="K52" s="61"/>
      <c r="L52" s="61"/>
      <c r="M52" s="61"/>
      <c r="N52" s="61"/>
    </row>
    <row r="53" spans="1:14">
      <c r="A53" s="1138">
        <v>3</v>
      </c>
      <c r="B53" s="1139"/>
      <c r="C53" s="59" t="s">
        <v>346</v>
      </c>
      <c r="D53" s="59" t="s">
        <v>346</v>
      </c>
      <c r="E53" s="59" t="s">
        <v>346</v>
      </c>
      <c r="F53" s="59" t="s">
        <v>346</v>
      </c>
      <c r="G53" s="59" t="s">
        <v>346</v>
      </c>
      <c r="H53" s="90" t="s">
        <v>346</v>
      </c>
      <c r="I53" s="90"/>
      <c r="J53" s="90"/>
      <c r="K53" s="90"/>
      <c r="L53" s="90"/>
      <c r="M53" s="90"/>
      <c r="N53" s="60"/>
    </row>
    <row r="54" spans="1:14" ht="13.5" thickBot="1">
      <c r="A54" s="1140"/>
      <c r="B54" s="1141"/>
      <c r="C54" s="61"/>
      <c r="D54" s="61"/>
      <c r="E54" s="61"/>
      <c r="F54" s="61"/>
      <c r="G54" s="61"/>
      <c r="H54" s="112"/>
      <c r="I54" s="112"/>
      <c r="J54" s="112"/>
      <c r="K54" s="112"/>
      <c r="L54" s="112"/>
      <c r="M54" s="112"/>
      <c r="N54" s="61"/>
    </row>
    <row r="55" spans="1:14" ht="13.5" thickBot="1">
      <c r="A55" s="1138">
        <v>4</v>
      </c>
      <c r="B55" s="1139"/>
      <c r="C55" s="59"/>
      <c r="D55" s="59"/>
      <c r="E55" s="59"/>
      <c r="F55" s="59"/>
      <c r="G55" s="59"/>
      <c r="H55" s="59"/>
      <c r="I55" s="59"/>
      <c r="J55" s="59"/>
      <c r="K55" s="59"/>
      <c r="L55" s="59"/>
      <c r="M55" s="59"/>
      <c r="N55" s="112"/>
    </row>
    <row r="56" spans="1:14" ht="13.5" thickBot="1">
      <c r="A56" s="1140"/>
      <c r="B56" s="1141"/>
      <c r="C56" s="61"/>
      <c r="D56" s="61"/>
      <c r="E56" s="61"/>
      <c r="F56" s="61"/>
      <c r="G56" s="61"/>
      <c r="H56" s="61"/>
      <c r="I56" s="61"/>
      <c r="J56" s="61"/>
      <c r="K56" s="61"/>
      <c r="L56" s="61"/>
      <c r="M56" s="61"/>
      <c r="N56" s="112"/>
    </row>
    <row r="57" spans="1:14">
      <c r="A57" s="83"/>
      <c r="B57" s="83"/>
      <c r="C57" s="83"/>
      <c r="D57" s="83"/>
      <c r="E57" s="83"/>
      <c r="F57" s="83"/>
      <c r="G57" s="83"/>
      <c r="H57" s="83"/>
      <c r="I57" s="83"/>
      <c r="J57" s="83"/>
      <c r="K57" s="83"/>
      <c r="L57" s="83"/>
      <c r="M57" s="83"/>
      <c r="N57" s="83"/>
    </row>
    <row r="58" spans="1:14">
      <c r="A58" s="1142" t="s">
        <v>301</v>
      </c>
      <c r="B58" s="1143"/>
      <c r="C58" s="1143"/>
      <c r="D58" s="1143"/>
      <c r="E58" s="1143"/>
      <c r="F58" s="1143"/>
      <c r="G58" s="1143"/>
      <c r="H58" s="1143"/>
      <c r="I58" s="1143"/>
      <c r="J58" s="1143"/>
      <c r="K58" s="1143"/>
      <c r="L58" s="1143"/>
      <c r="M58" s="1143"/>
      <c r="N58" s="1144"/>
    </row>
    <row r="59" spans="1:14">
      <c r="A59" s="140" t="s">
        <v>302</v>
      </c>
      <c r="B59" s="1145" t="s">
        <v>303</v>
      </c>
      <c r="C59" s="1146"/>
      <c r="D59" s="1146"/>
      <c r="E59" s="1146"/>
      <c r="F59" s="1147"/>
      <c r="G59" s="1148" t="s">
        <v>304</v>
      </c>
      <c r="H59" s="1148"/>
      <c r="I59" s="1148" t="s">
        <v>305</v>
      </c>
      <c r="J59" s="1148"/>
      <c r="K59" s="1148" t="s">
        <v>306</v>
      </c>
      <c r="L59" s="1148"/>
      <c r="M59" s="914" t="s">
        <v>307</v>
      </c>
      <c r="N59" s="914"/>
    </row>
    <row r="60" spans="1:14">
      <c r="A60" s="141" t="s">
        <v>490</v>
      </c>
      <c r="B60" s="1127" t="s">
        <v>491</v>
      </c>
      <c r="C60" s="1091"/>
      <c r="D60" s="1091"/>
      <c r="E60" s="1091"/>
      <c r="F60" s="1092"/>
      <c r="G60" s="1101">
        <v>18.3</v>
      </c>
      <c r="H60" s="1100"/>
      <c r="I60" s="1095">
        <v>12</v>
      </c>
      <c r="J60" s="1095"/>
      <c r="K60" s="1095"/>
      <c r="L60" s="1095"/>
      <c r="M60" s="1096">
        <f>G60 * I60</f>
        <v>219.60000000000002</v>
      </c>
      <c r="N60" s="1096"/>
    </row>
    <row r="61" spans="1:14">
      <c r="A61" s="141" t="s">
        <v>417</v>
      </c>
      <c r="B61" s="1127" t="s">
        <v>492</v>
      </c>
      <c r="C61" s="1091"/>
      <c r="D61" s="1091"/>
      <c r="E61" s="1091"/>
      <c r="F61" s="1092"/>
      <c r="G61" s="1101">
        <v>20.61</v>
      </c>
      <c r="H61" s="1100"/>
      <c r="I61" s="1097">
        <v>12</v>
      </c>
      <c r="J61" s="1098"/>
      <c r="K61" s="1095"/>
      <c r="L61" s="1095"/>
      <c r="M61" s="1096">
        <f t="shared" ref="M61:M63" si="0">G61 * I61</f>
        <v>247.32</v>
      </c>
      <c r="N61" s="1096"/>
    </row>
    <row r="62" spans="1:14" ht="15">
      <c r="A62" s="141" t="s">
        <v>417</v>
      </c>
      <c r="B62" s="142" t="s">
        <v>493</v>
      </c>
      <c r="C62" s="135"/>
      <c r="D62" s="135"/>
      <c r="E62" s="135"/>
      <c r="F62" s="136"/>
      <c r="G62" s="1101">
        <v>20.91</v>
      </c>
      <c r="H62" s="1102"/>
      <c r="I62" s="1097">
        <v>6</v>
      </c>
      <c r="J62" s="1098"/>
      <c r="K62" s="1095"/>
      <c r="L62" s="1095"/>
      <c r="M62" s="1096">
        <f t="shared" si="0"/>
        <v>125.46000000000001</v>
      </c>
      <c r="N62" s="1096"/>
    </row>
    <row r="63" spans="1:14" ht="15">
      <c r="A63" s="141" t="s">
        <v>417</v>
      </c>
      <c r="B63" s="142" t="s">
        <v>494</v>
      </c>
      <c r="C63" s="135"/>
      <c r="D63" s="135"/>
      <c r="E63" s="135"/>
      <c r="F63" s="136"/>
      <c r="G63" s="1101">
        <v>20.68</v>
      </c>
      <c r="H63" s="1102"/>
      <c r="I63" s="1097">
        <v>6</v>
      </c>
      <c r="J63" s="1098"/>
      <c r="K63" s="1095"/>
      <c r="L63" s="1095"/>
      <c r="M63" s="1096">
        <f t="shared" si="0"/>
        <v>124.08</v>
      </c>
      <c r="N63" s="1096"/>
    </row>
    <row r="64" spans="1:14">
      <c r="A64" s="141"/>
      <c r="B64" s="1127"/>
      <c r="C64" s="1091"/>
      <c r="D64" s="1091"/>
      <c r="E64" s="1091"/>
      <c r="F64" s="1092"/>
      <c r="G64" s="1093"/>
      <c r="H64" s="1094"/>
      <c r="I64" s="1095"/>
      <c r="J64" s="1095"/>
      <c r="K64" s="1095"/>
      <c r="L64" s="1095"/>
    </row>
    <row r="65" spans="1:16">
      <c r="A65" s="91"/>
      <c r="B65" s="973"/>
      <c r="C65" s="827"/>
      <c r="D65" s="827"/>
      <c r="E65" s="827"/>
      <c r="F65" s="828"/>
      <c r="G65" s="819"/>
      <c r="H65" s="820"/>
      <c r="I65" s="829"/>
      <c r="J65" s="829"/>
      <c r="K65" s="829"/>
      <c r="L65" s="829"/>
      <c r="M65" s="830"/>
      <c r="N65" s="830"/>
    </row>
    <row r="66" spans="1:16">
      <c r="A66" s="91"/>
      <c r="B66" s="973"/>
      <c r="C66" s="827"/>
      <c r="D66" s="827"/>
      <c r="E66" s="827"/>
      <c r="F66" s="828"/>
      <c r="G66" s="819"/>
      <c r="H66" s="820"/>
      <c r="I66" s="829"/>
      <c r="J66" s="829"/>
      <c r="K66" s="829"/>
      <c r="L66" s="829"/>
      <c r="M66" s="830"/>
      <c r="N66" s="830"/>
    </row>
    <row r="67" spans="1:16">
      <c r="A67" s="91"/>
      <c r="B67" s="973"/>
      <c r="C67" s="827"/>
      <c r="D67" s="827"/>
      <c r="E67" s="827"/>
      <c r="F67" s="828"/>
      <c r="G67" s="819"/>
      <c r="H67" s="820"/>
      <c r="I67" s="829"/>
      <c r="J67" s="829"/>
      <c r="K67" s="829"/>
      <c r="L67" s="829"/>
      <c r="M67" s="830"/>
      <c r="N67" s="830"/>
    </row>
    <row r="68" spans="1:16">
      <c r="A68" s="1152" t="s">
        <v>310</v>
      </c>
      <c r="B68" s="1153"/>
      <c r="C68" s="1153"/>
      <c r="D68" s="1154"/>
      <c r="E68" s="1152" t="s">
        <v>108</v>
      </c>
      <c r="F68" s="1153"/>
      <c r="G68" s="1153"/>
      <c r="H68" s="1153"/>
      <c r="I68" s="1153"/>
      <c r="J68" s="1153"/>
      <c r="K68" s="1153"/>
      <c r="L68" s="1153"/>
      <c r="M68" s="1149" t="s">
        <v>311</v>
      </c>
      <c r="N68" s="1151"/>
    </row>
    <row r="69" spans="1:16">
      <c r="A69" s="798"/>
      <c r="B69" s="799"/>
      <c r="C69" s="799"/>
      <c r="D69" s="800"/>
      <c r="E69" s="798"/>
      <c r="F69" s="799"/>
      <c r="G69" s="799"/>
      <c r="H69" s="799"/>
      <c r="I69" s="799"/>
      <c r="J69" s="799"/>
      <c r="K69" s="799"/>
      <c r="L69" s="799"/>
      <c r="M69" s="804"/>
      <c r="N69" s="805"/>
    </row>
    <row r="70" spans="1:16">
      <c r="A70" s="801"/>
      <c r="B70" s="802"/>
      <c r="C70" s="802"/>
      <c r="D70" s="803"/>
      <c r="E70" s="801"/>
      <c r="F70" s="802"/>
      <c r="G70" s="802"/>
      <c r="H70" s="802"/>
      <c r="I70" s="802"/>
      <c r="J70" s="802"/>
      <c r="K70" s="802"/>
      <c r="L70" s="802"/>
      <c r="M70" s="806"/>
      <c r="N70" s="807"/>
      <c r="O70" s="87"/>
      <c r="P70" s="143"/>
    </row>
    <row r="71" spans="1:16">
      <c r="A71" s="798"/>
      <c r="B71" s="799"/>
      <c r="C71" s="799"/>
      <c r="D71" s="800"/>
      <c r="E71" s="798"/>
      <c r="F71" s="799"/>
      <c r="G71" s="799"/>
      <c r="H71" s="799"/>
      <c r="I71" s="799"/>
      <c r="J71" s="799"/>
      <c r="K71" s="799"/>
      <c r="L71" s="799"/>
      <c r="M71" s="804"/>
      <c r="N71" s="805"/>
    </row>
    <row r="72" spans="1:16">
      <c r="A72" s="801"/>
      <c r="B72" s="802"/>
      <c r="C72" s="802"/>
      <c r="D72" s="803"/>
      <c r="E72" s="801"/>
      <c r="F72" s="802"/>
      <c r="G72" s="802"/>
      <c r="H72" s="802"/>
      <c r="I72" s="802"/>
      <c r="J72" s="802"/>
      <c r="K72" s="802"/>
      <c r="L72" s="802"/>
      <c r="M72" s="806"/>
      <c r="N72" s="807"/>
    </row>
    <row r="73" spans="1:16">
      <c r="A73" s="1149" t="s">
        <v>312</v>
      </c>
      <c r="B73" s="1150"/>
      <c r="C73" s="1150"/>
      <c r="D73" s="1150"/>
      <c r="E73" s="1150"/>
      <c r="F73" s="1150"/>
      <c r="G73" s="1150"/>
      <c r="H73" s="1150"/>
      <c r="I73" s="1150"/>
      <c r="J73" s="1150"/>
      <c r="K73" s="1150"/>
      <c r="L73" s="1151"/>
      <c r="M73" s="1096">
        <f>SUM(M60:M63)</f>
        <v>716.46</v>
      </c>
      <c r="N73" s="1096"/>
    </row>
    <row r="65382" spans="251:255">
      <c r="IQ65382" s="52" t="s">
        <v>405</v>
      </c>
      <c r="IR65382" s="52" t="s">
        <v>406</v>
      </c>
      <c r="IS65382" s="52" t="s">
        <v>407</v>
      </c>
      <c r="IT65382" s="52" t="s">
        <v>408</v>
      </c>
      <c r="IU65382" s="52" t="s">
        <v>409</v>
      </c>
    </row>
    <row r="65383" spans="251:255">
      <c r="IQ65383" s="52" t="e">
        <f>#REF!&amp;$C$9</f>
        <v>#REF!</v>
      </c>
      <c r="IR65383" s="52" t="e">
        <f>#REF!</f>
        <v>#REF!</v>
      </c>
      <c r="IS65383" s="52" t="e">
        <f>$B$25&amp;" - "&amp;$B$26&amp;" - "&amp;#REF!&amp;" - "&amp;#REF!&amp;" - "&amp;#REF!&amp;" - "&amp;#REF!&amp;" - "&amp;#REF!&amp;" - "&amp;#REF!</f>
        <v>#REF!</v>
      </c>
      <c r="IT65383" s="52" t="e">
        <f>$A$30&amp;": "&amp;$I$30&amp;" - "&amp;#REF!&amp;": "&amp;#REF!&amp;" - "&amp;#REF!&amp;": "&amp;#REF!&amp;" - "&amp;#REF!&amp;": "&amp;#REF!&amp;" - "&amp;#REF!&amp;": "&amp;#REF!&amp;" - "&amp;#REF!&amp;": "&amp;#REF!&amp;" - "&amp;#REF!&amp;": "&amp;#REF!&amp;" - "&amp;#REF!&amp;": "&amp;#REF!&amp;" - "&amp;#REF!&amp;": "&amp;#REF!&amp;" - "&amp;#REF!&amp;": "&amp;#REF!&amp;" - "&amp;#REF!&amp;": "&amp;#REF!&amp;" - "&amp;#REF!&amp;": "&amp;#REF!&amp;" - "&amp;#REF!&amp;": "&amp;#REF!</f>
        <v>#REF!</v>
      </c>
      <c r="IU65383" s="52" t="e">
        <f>#REF!</f>
        <v>#REF!</v>
      </c>
    </row>
  </sheetData>
  <mergeCells count="200">
    <mergeCell ref="A69:D70"/>
    <mergeCell ref="E69:L70"/>
    <mergeCell ref="M69:N70"/>
    <mergeCell ref="A71:D72"/>
    <mergeCell ref="E71:L72"/>
    <mergeCell ref="M71:N72"/>
    <mergeCell ref="A73:L73"/>
    <mergeCell ref="M68:N68"/>
    <mergeCell ref="G63:H63"/>
    <mergeCell ref="I63:J63"/>
    <mergeCell ref="K63:L63"/>
    <mergeCell ref="M63:N63"/>
    <mergeCell ref="B64:F64"/>
    <mergeCell ref="G64:H64"/>
    <mergeCell ref="I64:J64"/>
    <mergeCell ref="K64:L64"/>
    <mergeCell ref="M73:N73"/>
    <mergeCell ref="B67:F67"/>
    <mergeCell ref="G67:H67"/>
    <mergeCell ref="I67:J67"/>
    <mergeCell ref="K67:L67"/>
    <mergeCell ref="M67:N67"/>
    <mergeCell ref="A68:D68"/>
    <mergeCell ref="M65:N65"/>
    <mergeCell ref="O44:P44"/>
    <mergeCell ref="Q44:R44"/>
    <mergeCell ref="A45:H45"/>
    <mergeCell ref="I45:J45"/>
    <mergeCell ref="K45:L45"/>
    <mergeCell ref="M45:N45"/>
    <mergeCell ref="O45:P45"/>
    <mergeCell ref="Q45:R45"/>
    <mergeCell ref="A46:H46"/>
    <mergeCell ref="I46:J46"/>
    <mergeCell ref="K46:L46"/>
    <mergeCell ref="M46:N46"/>
    <mergeCell ref="O46:P46"/>
    <mergeCell ref="Q46:R46"/>
    <mergeCell ref="O41:P41"/>
    <mergeCell ref="Q41:R41"/>
    <mergeCell ref="A42:H42"/>
    <mergeCell ref="I42:J42"/>
    <mergeCell ref="K42:L42"/>
    <mergeCell ref="M42:N42"/>
    <mergeCell ref="O42:P42"/>
    <mergeCell ref="Q42:R42"/>
    <mergeCell ref="A43:H43"/>
    <mergeCell ref="I43:J43"/>
    <mergeCell ref="K43:L43"/>
    <mergeCell ref="M43:N43"/>
    <mergeCell ref="O43:P43"/>
    <mergeCell ref="Q43:R43"/>
    <mergeCell ref="A39:H39"/>
    <mergeCell ref="I39:J39"/>
    <mergeCell ref="K39:L39"/>
    <mergeCell ref="M39:N39"/>
    <mergeCell ref="O39:P39"/>
    <mergeCell ref="Q39:R39"/>
    <mergeCell ref="A40:H40"/>
    <mergeCell ref="I40:J40"/>
    <mergeCell ref="K40:L40"/>
    <mergeCell ref="M40:N40"/>
    <mergeCell ref="O40:P40"/>
    <mergeCell ref="Q40:R40"/>
    <mergeCell ref="A6:D7"/>
    <mergeCell ref="E6:H7"/>
    <mergeCell ref="I6:N6"/>
    <mergeCell ref="I7:J7"/>
    <mergeCell ref="K7:L7"/>
    <mergeCell ref="M7:N7"/>
    <mergeCell ref="A1:N1"/>
    <mergeCell ref="A3:D3"/>
    <mergeCell ref="E3:H3"/>
    <mergeCell ref="I3:N3"/>
    <mergeCell ref="A4:D5"/>
    <mergeCell ref="E4:H5"/>
    <mergeCell ref="I4:N5"/>
    <mergeCell ref="A10:B10"/>
    <mergeCell ref="C10:N10"/>
    <mergeCell ref="A11:B23"/>
    <mergeCell ref="C11:N23"/>
    <mergeCell ref="A24:N24"/>
    <mergeCell ref="B25:G25"/>
    <mergeCell ref="I25:N25"/>
    <mergeCell ref="A8:D8"/>
    <mergeCell ref="E8:H8"/>
    <mergeCell ref="I8:J8"/>
    <mergeCell ref="K8:L8"/>
    <mergeCell ref="M8:N8"/>
    <mergeCell ref="A9:B9"/>
    <mergeCell ref="C9:N9"/>
    <mergeCell ref="O29:P29"/>
    <mergeCell ref="Q29:R29"/>
    <mergeCell ref="A30:H30"/>
    <mergeCell ref="I30:J30"/>
    <mergeCell ref="K30:L30"/>
    <mergeCell ref="M30:N30"/>
    <mergeCell ref="O30:P30"/>
    <mergeCell ref="Q30:R30"/>
    <mergeCell ref="B26:G26"/>
    <mergeCell ref="I26:N26"/>
    <mergeCell ref="B27:G27"/>
    <mergeCell ref="I27:N27"/>
    <mergeCell ref="A28:N28"/>
    <mergeCell ref="A29:H29"/>
    <mergeCell ref="I29:J29"/>
    <mergeCell ref="K29:L29"/>
    <mergeCell ref="M29:N29"/>
    <mergeCell ref="Q32:R32"/>
    <mergeCell ref="A34:H34"/>
    <mergeCell ref="I34:J34"/>
    <mergeCell ref="K34:L34"/>
    <mergeCell ref="M34:N34"/>
    <mergeCell ref="O34:P34"/>
    <mergeCell ref="Q34:R34"/>
    <mergeCell ref="I31:J31"/>
    <mergeCell ref="A32:H32"/>
    <mergeCell ref="I32:J32"/>
    <mergeCell ref="K32:L32"/>
    <mergeCell ref="M32:N32"/>
    <mergeCell ref="O32:P32"/>
    <mergeCell ref="A31:H31"/>
    <mergeCell ref="K31:L31"/>
    <mergeCell ref="M31:N31"/>
    <mergeCell ref="O31:P31"/>
    <mergeCell ref="Q31:R31"/>
    <mergeCell ref="A33:H33"/>
    <mergeCell ref="I33:J33"/>
    <mergeCell ref="K33:L33"/>
    <mergeCell ref="M33:N33"/>
    <mergeCell ref="O33:P33"/>
    <mergeCell ref="Q33:R33"/>
    <mergeCell ref="A36:H36"/>
    <mergeCell ref="I36:J36"/>
    <mergeCell ref="K36:L36"/>
    <mergeCell ref="M36:N36"/>
    <mergeCell ref="O36:P36"/>
    <mergeCell ref="Q36:R36"/>
    <mergeCell ref="A35:H35"/>
    <mergeCell ref="I35:J35"/>
    <mergeCell ref="K35:L35"/>
    <mergeCell ref="M35:N35"/>
    <mergeCell ref="O35:P35"/>
    <mergeCell ref="Q35:R35"/>
    <mergeCell ref="A38:H38"/>
    <mergeCell ref="I38:J38"/>
    <mergeCell ref="K38:L38"/>
    <mergeCell ref="M38:N38"/>
    <mergeCell ref="O38:P38"/>
    <mergeCell ref="Q38:R38"/>
    <mergeCell ref="A37:H37"/>
    <mergeCell ref="I37:J37"/>
    <mergeCell ref="K37:L37"/>
    <mergeCell ref="M37:N37"/>
    <mergeCell ref="O37:P37"/>
    <mergeCell ref="Q37:R37"/>
    <mergeCell ref="A49:B50"/>
    <mergeCell ref="A51:B52"/>
    <mergeCell ref="A41:H41"/>
    <mergeCell ref="I41:J41"/>
    <mergeCell ref="K41:L41"/>
    <mergeCell ref="M41:N41"/>
    <mergeCell ref="A44:H44"/>
    <mergeCell ref="I44:J44"/>
    <mergeCell ref="K44:L44"/>
    <mergeCell ref="M44:N44"/>
    <mergeCell ref="A47:N47"/>
    <mergeCell ref="A48:B48"/>
    <mergeCell ref="M66:N66"/>
    <mergeCell ref="A53:B54"/>
    <mergeCell ref="A55:B56"/>
    <mergeCell ref="A58:N58"/>
    <mergeCell ref="B61:F61"/>
    <mergeCell ref="G61:H61"/>
    <mergeCell ref="I61:J61"/>
    <mergeCell ref="K61:L61"/>
    <mergeCell ref="M61:N61"/>
    <mergeCell ref="M62:N62"/>
    <mergeCell ref="B59:F59"/>
    <mergeCell ref="G59:H59"/>
    <mergeCell ref="I59:J59"/>
    <mergeCell ref="K59:L59"/>
    <mergeCell ref="M59:N59"/>
    <mergeCell ref="B60:F60"/>
    <mergeCell ref="G60:H60"/>
    <mergeCell ref="I60:J60"/>
    <mergeCell ref="K60:L60"/>
    <mergeCell ref="M60:N60"/>
    <mergeCell ref="G62:H62"/>
    <mergeCell ref="I62:J62"/>
    <mergeCell ref="K62:L62"/>
    <mergeCell ref="E68:L68"/>
    <mergeCell ref="B65:F65"/>
    <mergeCell ref="G65:H65"/>
    <mergeCell ref="I65:J65"/>
    <mergeCell ref="K65:L65"/>
    <mergeCell ref="B66:F66"/>
    <mergeCell ref="G66:H66"/>
    <mergeCell ref="I66:J66"/>
    <mergeCell ref="K66:L66"/>
  </mergeCells>
  <conditionalFormatting sqref="C49:N49 C51:N51 C53:N53 C55:M55">
    <cfRule type="cellIs" dxfId="21" priority="4" stopIfTrue="1" operator="equal">
      <formula>"x"</formula>
    </cfRule>
  </conditionalFormatting>
  <conditionalFormatting sqref="C48:N48 N53 C50:N50 C52:N52 C54:N54 C56:M56 N55:N56">
    <cfRule type="cellIs" dxfId="20" priority="3"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9:N56"/>
  </dataValidation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sheetPr>
    <tabColor rgb="FFFF0000"/>
    <pageSetUpPr fitToPage="1"/>
  </sheetPr>
  <dimension ref="A1:IU65393"/>
  <sheetViews>
    <sheetView topLeftCell="A11" zoomScaleSheetLayoutView="100" workbookViewId="0">
      <selection activeCell="W13" sqref="W13"/>
    </sheetView>
  </sheetViews>
  <sheetFormatPr defaultColWidth="9.140625" defaultRowHeight="12.75"/>
  <cols>
    <col min="1" max="1" width="9.42578125" style="51" customWidth="1"/>
    <col min="2" max="2" width="11.28515625" style="51" customWidth="1"/>
    <col min="3" max="3" width="6.28515625" style="51" customWidth="1"/>
    <col min="4" max="6" width="6.5703125" style="51" customWidth="1"/>
    <col min="7" max="7" width="10.28515625" style="51" customWidth="1"/>
    <col min="8" max="8" width="6.28515625" style="51" customWidth="1"/>
    <col min="9" max="9" width="6.5703125" style="51" customWidth="1"/>
    <col min="10" max="10" width="9.42578125" style="51" customWidth="1"/>
    <col min="11" max="11" width="6.5703125" style="51" customWidth="1"/>
    <col min="12" max="12" width="9.5703125" style="51" customWidth="1"/>
    <col min="13" max="13" width="6.5703125" style="51" customWidth="1"/>
    <col min="14" max="14" width="5.5703125" style="51" customWidth="1"/>
    <col min="15" max="15" width="7.5703125" style="51" customWidth="1"/>
    <col min="16" max="16" width="4.5703125" style="51" customWidth="1"/>
    <col min="17" max="17" width="6.7109375" style="51" customWidth="1"/>
    <col min="18" max="18" width="6.42578125" style="51" customWidth="1"/>
    <col min="19" max="244" width="9.140625" style="51"/>
    <col min="245" max="245" width="14.140625" style="51" customWidth="1"/>
    <col min="246" max="16384" width="9.140625" style="51"/>
  </cols>
  <sheetData>
    <row r="1" spans="1:23" ht="18" customHeight="1" thickBot="1">
      <c r="A1" s="915" t="s">
        <v>451</v>
      </c>
      <c r="B1" s="915"/>
      <c r="C1" s="915"/>
      <c r="D1" s="915"/>
      <c r="E1" s="915"/>
      <c r="F1" s="915"/>
      <c r="G1" s="915"/>
      <c r="H1" s="915"/>
      <c r="I1" s="915"/>
      <c r="J1" s="915"/>
      <c r="K1" s="915"/>
      <c r="L1" s="915"/>
      <c r="M1" s="915"/>
      <c r="N1" s="915"/>
    </row>
    <row r="2" spans="1:23" ht="26.25" customHeight="1" thickBot="1">
      <c r="A2" s="915" t="s">
        <v>686</v>
      </c>
      <c r="B2" s="915"/>
      <c r="C2" s="915"/>
      <c r="D2" s="915"/>
      <c r="E2" s="915"/>
      <c r="F2" s="915"/>
      <c r="G2" s="915"/>
      <c r="H2" s="915"/>
      <c r="I2" s="915"/>
      <c r="J2" s="915"/>
      <c r="K2" s="915"/>
      <c r="L2" s="915"/>
      <c r="M2" s="915"/>
      <c r="N2" s="915"/>
      <c r="O2" s="53"/>
      <c r="P2" s="53"/>
      <c r="Q2" s="53"/>
      <c r="R2" s="53"/>
      <c r="S2" s="53"/>
      <c r="T2" s="53"/>
      <c r="U2" s="53"/>
      <c r="V2" s="53"/>
      <c r="W2" s="53"/>
    </row>
    <row r="3" spans="1:23" s="53" customFormat="1" ht="50.25" customHeight="1">
      <c r="A3" s="916" t="s">
        <v>366</v>
      </c>
      <c r="B3" s="917"/>
      <c r="C3" s="917"/>
      <c r="D3" s="918"/>
      <c r="E3" s="919" t="s">
        <v>367</v>
      </c>
      <c r="F3" s="920"/>
      <c r="G3" s="920"/>
      <c r="H3" s="921"/>
      <c r="I3" s="960" t="s">
        <v>412</v>
      </c>
      <c r="J3" s="961"/>
      <c r="K3" s="961"/>
      <c r="L3" s="961"/>
      <c r="M3" s="961"/>
      <c r="N3" s="962"/>
    </row>
    <row r="4" spans="1:23" s="53" customFormat="1" ht="12.75" customHeight="1">
      <c r="A4" s="923" t="s">
        <v>507</v>
      </c>
      <c r="B4" s="924"/>
      <c r="C4" s="924"/>
      <c r="D4" s="925"/>
      <c r="E4" s="929" t="s">
        <v>572</v>
      </c>
      <c r="F4" s="930"/>
      <c r="G4" s="930"/>
      <c r="H4" s="930"/>
      <c r="I4" s="931" t="s">
        <v>414</v>
      </c>
      <c r="J4" s="932"/>
      <c r="K4" s="932"/>
      <c r="L4" s="933"/>
      <c r="M4" s="933"/>
      <c r="N4" s="934"/>
    </row>
    <row r="5" spans="1:23" s="53" customFormat="1" ht="46.5" customHeight="1">
      <c r="A5" s="926"/>
      <c r="B5" s="927"/>
      <c r="C5" s="927"/>
      <c r="D5" s="928"/>
      <c r="E5" s="930"/>
      <c r="F5" s="930"/>
      <c r="G5" s="930"/>
      <c r="H5" s="930"/>
      <c r="I5" s="935"/>
      <c r="J5" s="936"/>
      <c r="K5" s="936"/>
      <c r="L5" s="936"/>
      <c r="M5" s="936"/>
      <c r="N5" s="937"/>
    </row>
    <row r="6" spans="1:23" s="53" customFormat="1" ht="21.75" customHeight="1">
      <c r="A6" s="901" t="s">
        <v>272</v>
      </c>
      <c r="B6" s="902"/>
      <c r="C6" s="902"/>
      <c r="D6" s="903"/>
      <c r="E6" s="907" t="s">
        <v>508</v>
      </c>
      <c r="F6" s="907"/>
      <c r="G6" s="907"/>
      <c r="H6" s="908"/>
      <c r="I6" s="911" t="s">
        <v>273</v>
      </c>
      <c r="J6" s="911"/>
      <c r="K6" s="911"/>
      <c r="L6" s="911"/>
      <c r="M6" s="911"/>
      <c r="N6" s="911"/>
    </row>
    <row r="7" spans="1:23" s="53" customFormat="1" ht="27" customHeight="1">
      <c r="A7" s="904"/>
      <c r="B7" s="905"/>
      <c r="C7" s="905"/>
      <c r="D7" s="906"/>
      <c r="E7" s="909"/>
      <c r="F7" s="909"/>
      <c r="G7" s="909"/>
      <c r="H7" s="910"/>
      <c r="I7" s="912">
        <v>2019</v>
      </c>
      <c r="J7" s="913"/>
      <c r="K7" s="914">
        <v>2020</v>
      </c>
      <c r="L7" s="914"/>
      <c r="M7" s="914">
        <v>2021</v>
      </c>
      <c r="N7" s="914"/>
    </row>
    <row r="8" spans="1:23" s="53" customFormat="1" ht="31.5" customHeight="1">
      <c r="A8" s="938" t="s">
        <v>274</v>
      </c>
      <c r="B8" s="939"/>
      <c r="C8" s="939"/>
      <c r="D8" s="940"/>
      <c r="E8" s="941" t="s">
        <v>509</v>
      </c>
      <c r="F8" s="941"/>
      <c r="G8" s="941"/>
      <c r="H8" s="942"/>
      <c r="I8" s="943" t="s">
        <v>275</v>
      </c>
      <c r="J8" s="944"/>
      <c r="K8" s="945"/>
      <c r="L8" s="945"/>
      <c r="M8" s="945"/>
      <c r="N8" s="945"/>
    </row>
    <row r="9" spans="1:23" ht="62.45" customHeight="1">
      <c r="A9" s="896" t="s">
        <v>276</v>
      </c>
      <c r="B9" s="897"/>
      <c r="C9" s="1021" t="s">
        <v>689</v>
      </c>
      <c r="D9" s="958"/>
      <c r="E9" s="958"/>
      <c r="F9" s="958"/>
      <c r="G9" s="958"/>
      <c r="H9" s="958"/>
      <c r="I9" s="958"/>
      <c r="J9" s="958"/>
      <c r="K9" s="958"/>
      <c r="L9" s="958"/>
      <c r="M9" s="958"/>
      <c r="N9" s="959"/>
      <c r="R9" s="54"/>
    </row>
    <row r="10" spans="1:23" ht="38.25" hidden="1" customHeight="1">
      <c r="A10" s="896"/>
      <c r="B10" s="897"/>
      <c r="C10" s="898"/>
      <c r="D10" s="954"/>
      <c r="E10" s="954"/>
      <c r="F10" s="954"/>
      <c r="G10" s="954"/>
      <c r="H10" s="954"/>
      <c r="I10" s="954"/>
      <c r="J10" s="954"/>
      <c r="K10" s="954"/>
      <c r="L10" s="954"/>
      <c r="M10" s="954"/>
      <c r="N10" s="955"/>
      <c r="R10" s="54"/>
    </row>
    <row r="11" spans="1:23" ht="19.5" customHeight="1">
      <c r="A11" s="877" t="s">
        <v>277</v>
      </c>
      <c r="B11" s="878"/>
      <c r="C11" s="1160" t="s">
        <v>696</v>
      </c>
      <c r="D11" s="1119"/>
      <c r="E11" s="1119"/>
      <c r="F11" s="1119"/>
      <c r="G11" s="1119"/>
      <c r="H11" s="1119"/>
      <c r="I11" s="1119"/>
      <c r="J11" s="1119"/>
      <c r="K11" s="1119"/>
      <c r="L11" s="1119"/>
      <c r="M11" s="1119"/>
      <c r="N11" s="1120"/>
    </row>
    <row r="12" spans="1:23" ht="19.5" customHeight="1">
      <c r="A12" s="879"/>
      <c r="B12" s="880"/>
      <c r="C12" s="1121"/>
      <c r="D12" s="1122"/>
      <c r="E12" s="1122"/>
      <c r="F12" s="1122"/>
      <c r="G12" s="1122"/>
      <c r="H12" s="1122"/>
      <c r="I12" s="1122"/>
      <c r="J12" s="1122"/>
      <c r="K12" s="1122"/>
      <c r="L12" s="1122"/>
      <c r="M12" s="1122"/>
      <c r="N12" s="1123"/>
    </row>
    <row r="13" spans="1:23" ht="22.5" customHeight="1">
      <c r="A13" s="879"/>
      <c r="B13" s="880"/>
      <c r="C13" s="1121"/>
      <c r="D13" s="1122"/>
      <c r="E13" s="1122"/>
      <c r="F13" s="1122"/>
      <c r="G13" s="1122"/>
      <c r="H13" s="1122"/>
      <c r="I13" s="1122"/>
      <c r="J13" s="1122"/>
      <c r="K13" s="1122"/>
      <c r="L13" s="1122"/>
      <c r="M13" s="1122"/>
      <c r="N13" s="1123"/>
    </row>
    <row r="14" spans="1:23" ht="21" customHeight="1">
      <c r="A14" s="879"/>
      <c r="B14" s="880"/>
      <c r="C14" s="1121"/>
      <c r="D14" s="1122"/>
      <c r="E14" s="1122"/>
      <c r="F14" s="1122"/>
      <c r="G14" s="1122"/>
      <c r="H14" s="1122"/>
      <c r="I14" s="1122"/>
      <c r="J14" s="1122"/>
      <c r="K14" s="1122"/>
      <c r="L14" s="1122"/>
      <c r="M14" s="1122"/>
      <c r="N14" s="1123"/>
    </row>
    <row r="15" spans="1:23" ht="18.75" hidden="1" customHeight="1">
      <c r="A15" s="879"/>
      <c r="B15" s="880"/>
      <c r="C15" s="1121"/>
      <c r="D15" s="1122"/>
      <c r="E15" s="1122"/>
      <c r="F15" s="1122"/>
      <c r="G15" s="1122"/>
      <c r="H15" s="1122"/>
      <c r="I15" s="1122"/>
      <c r="J15" s="1122"/>
      <c r="K15" s="1122"/>
      <c r="L15" s="1122"/>
      <c r="M15" s="1122"/>
      <c r="N15" s="1123"/>
    </row>
    <row r="16" spans="1:23" ht="16.5" hidden="1" customHeight="1">
      <c r="A16" s="879"/>
      <c r="B16" s="880"/>
      <c r="C16" s="1121"/>
      <c r="D16" s="1122"/>
      <c r="E16" s="1122"/>
      <c r="F16" s="1122"/>
      <c r="G16" s="1122"/>
      <c r="H16" s="1122"/>
      <c r="I16" s="1122"/>
      <c r="J16" s="1122"/>
      <c r="K16" s="1122"/>
      <c r="L16" s="1122"/>
      <c r="M16" s="1122"/>
      <c r="N16" s="1123"/>
    </row>
    <row r="17" spans="1:166" ht="23.25" hidden="1" customHeight="1">
      <c r="A17" s="879"/>
      <c r="B17" s="880"/>
      <c r="C17" s="1121"/>
      <c r="D17" s="1122"/>
      <c r="E17" s="1122"/>
      <c r="F17" s="1122"/>
      <c r="G17" s="1122"/>
      <c r="H17" s="1122"/>
      <c r="I17" s="1122"/>
      <c r="J17" s="1122"/>
      <c r="K17" s="1122"/>
      <c r="L17" s="1122"/>
      <c r="M17" s="1122"/>
      <c r="N17" s="1123"/>
    </row>
    <row r="18" spans="1:166" ht="20.25" hidden="1" customHeight="1">
      <c r="A18" s="879"/>
      <c r="B18" s="880"/>
      <c r="C18" s="1121"/>
      <c r="D18" s="1122"/>
      <c r="E18" s="1122"/>
      <c r="F18" s="1122"/>
      <c r="G18" s="1122"/>
      <c r="H18" s="1122"/>
      <c r="I18" s="1122"/>
      <c r="J18" s="1122"/>
      <c r="K18" s="1122"/>
      <c r="L18" s="1122"/>
      <c r="M18" s="1122"/>
      <c r="N18" s="1123"/>
    </row>
    <row r="19" spans="1:166" ht="13.5" hidden="1" customHeight="1">
      <c r="A19" s="879"/>
      <c r="B19" s="880"/>
      <c r="C19" s="1121"/>
      <c r="D19" s="1122"/>
      <c r="E19" s="1122"/>
      <c r="F19" s="1122"/>
      <c r="G19" s="1122"/>
      <c r="H19" s="1122"/>
      <c r="I19" s="1122"/>
      <c r="J19" s="1122"/>
      <c r="K19" s="1122"/>
      <c r="L19" s="1122"/>
      <c r="M19" s="1122"/>
      <c r="N19" s="1123"/>
    </row>
    <row r="20" spans="1:166" ht="13.5" hidden="1" customHeight="1">
      <c r="A20" s="879"/>
      <c r="B20" s="880"/>
      <c r="C20" s="1121"/>
      <c r="D20" s="1122"/>
      <c r="E20" s="1122"/>
      <c r="F20" s="1122"/>
      <c r="G20" s="1122"/>
      <c r="H20" s="1122"/>
      <c r="I20" s="1122"/>
      <c r="J20" s="1122"/>
      <c r="K20" s="1122"/>
      <c r="L20" s="1122"/>
      <c r="M20" s="1122"/>
      <c r="N20" s="1123"/>
    </row>
    <row r="21" spans="1:166" ht="13.5" hidden="1" customHeight="1">
      <c r="A21" s="879"/>
      <c r="B21" s="880"/>
      <c r="C21" s="1121"/>
      <c r="D21" s="1122"/>
      <c r="E21" s="1122"/>
      <c r="F21" s="1122"/>
      <c r="G21" s="1122"/>
      <c r="H21" s="1122"/>
      <c r="I21" s="1122"/>
      <c r="J21" s="1122"/>
      <c r="K21" s="1122"/>
      <c r="L21" s="1122"/>
      <c r="M21" s="1122"/>
      <c r="N21" s="1123"/>
    </row>
    <row r="22" spans="1:166" ht="13.5" hidden="1" customHeight="1">
      <c r="A22" s="879"/>
      <c r="B22" s="880"/>
      <c r="C22" s="1121"/>
      <c r="D22" s="1122"/>
      <c r="E22" s="1122"/>
      <c r="F22" s="1122"/>
      <c r="G22" s="1122"/>
      <c r="H22" s="1122"/>
      <c r="I22" s="1122"/>
      <c r="J22" s="1122"/>
      <c r="K22" s="1122"/>
      <c r="L22" s="1122"/>
      <c r="M22" s="1122"/>
      <c r="N22" s="1123"/>
    </row>
    <row r="23" spans="1:166" ht="127.5" customHeight="1">
      <c r="A23" s="881"/>
      <c r="B23" s="882"/>
      <c r="C23" s="1124"/>
      <c r="D23" s="1125"/>
      <c r="E23" s="1125"/>
      <c r="F23" s="1125"/>
      <c r="G23" s="1125"/>
      <c r="H23" s="1125"/>
      <c r="I23" s="1125"/>
      <c r="J23" s="1125"/>
      <c r="K23" s="1125"/>
      <c r="L23" s="1125"/>
      <c r="M23" s="1125"/>
      <c r="N23" s="1126"/>
    </row>
    <row r="24" spans="1:166" ht="18.75" customHeight="1">
      <c r="A24" s="854"/>
      <c r="B24" s="892"/>
      <c r="C24" s="892"/>
      <c r="D24" s="892"/>
      <c r="E24" s="892"/>
      <c r="F24" s="892"/>
      <c r="G24" s="892"/>
      <c r="H24" s="892"/>
      <c r="I24" s="892"/>
      <c r="J24" s="892"/>
      <c r="K24" s="892"/>
      <c r="L24" s="892"/>
      <c r="M24" s="892"/>
      <c r="N24" s="85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ht="24" customHeight="1">
      <c r="A25" s="55">
        <v>1</v>
      </c>
      <c r="B25" s="873" t="s">
        <v>532</v>
      </c>
      <c r="C25" s="874"/>
      <c r="D25" s="874"/>
      <c r="E25" s="874"/>
      <c r="F25" s="874"/>
      <c r="G25" s="875"/>
      <c r="H25" s="55">
        <v>6</v>
      </c>
      <c r="I25" s="893"/>
      <c r="J25" s="894"/>
      <c r="K25" s="894"/>
      <c r="L25" s="894"/>
      <c r="M25" s="894"/>
      <c r="N25" s="89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ht="62.45" customHeight="1">
      <c r="A26" s="55">
        <v>2</v>
      </c>
      <c r="B26" s="873" t="s">
        <v>633</v>
      </c>
      <c r="C26" s="874"/>
      <c r="D26" s="874"/>
      <c r="E26" s="874"/>
      <c r="F26" s="874"/>
      <c r="G26" s="875"/>
      <c r="H26" s="55">
        <v>7</v>
      </c>
      <c r="I26" s="873"/>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c r="A27" s="55">
        <v>3</v>
      </c>
      <c r="B27" s="1157" t="s">
        <v>690</v>
      </c>
      <c r="C27" s="1158"/>
      <c r="D27" s="1158"/>
      <c r="E27" s="1158"/>
      <c r="F27" s="1158"/>
      <c r="G27" s="1159"/>
      <c r="H27" s="55">
        <v>8</v>
      </c>
      <c r="I27" s="873"/>
      <c r="J27" s="874"/>
      <c r="K27" s="874"/>
      <c r="L27" s="874"/>
      <c r="M27" s="874"/>
      <c r="N27" s="875"/>
      <c r="R27" s="76"/>
      <c r="S27" s="76"/>
      <c r="T27" s="76"/>
      <c r="U27" s="76"/>
      <c r="V27" s="76"/>
      <c r="W27" s="76"/>
      <c r="X27" s="76"/>
      <c r="Y27" s="76"/>
      <c r="Z27" s="76"/>
      <c r="AA27" s="76"/>
      <c r="AB27" s="76"/>
      <c r="AC27" s="76"/>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row>
    <row r="28" spans="1:166">
      <c r="A28" s="55">
        <v>4</v>
      </c>
      <c r="B28" s="873" t="s">
        <v>691</v>
      </c>
      <c r="C28" s="874"/>
      <c r="D28" s="874"/>
      <c r="E28" s="874"/>
      <c r="F28" s="874"/>
      <c r="G28" s="875"/>
      <c r="H28" s="55">
        <v>9</v>
      </c>
      <c r="I28" s="873"/>
      <c r="J28" s="874"/>
      <c r="K28" s="874"/>
      <c r="L28" s="874"/>
      <c r="M28" s="874"/>
      <c r="N28" s="875"/>
    </row>
    <row r="29" spans="1:166">
      <c r="A29" s="55">
        <v>5</v>
      </c>
      <c r="B29" s="873"/>
      <c r="C29" s="874"/>
      <c r="D29" s="874"/>
      <c r="E29" s="874"/>
      <c r="F29" s="874"/>
      <c r="G29" s="875"/>
      <c r="H29" s="55">
        <v>10</v>
      </c>
      <c r="I29" s="876"/>
      <c r="J29" s="876"/>
      <c r="K29" s="876"/>
      <c r="L29" s="876"/>
      <c r="M29" s="876"/>
      <c r="N29" s="876"/>
    </row>
    <row r="30" spans="1:166">
      <c r="A30" s="951" t="s">
        <v>278</v>
      </c>
      <c r="B30" s="952"/>
      <c r="C30" s="952"/>
      <c r="D30" s="952"/>
      <c r="E30" s="952"/>
      <c r="F30" s="952"/>
      <c r="G30" s="952"/>
      <c r="H30" s="952"/>
      <c r="I30" s="952"/>
      <c r="J30" s="952"/>
      <c r="K30" s="952"/>
      <c r="L30" s="952"/>
      <c r="M30" s="952"/>
      <c r="N30" s="953"/>
      <c r="O30" s="56"/>
      <c r="P30" s="56"/>
      <c r="Q30" s="56"/>
      <c r="R30" s="57"/>
    </row>
    <row r="31" spans="1:166" ht="35.25" customHeight="1">
      <c r="A31" s="851" t="s">
        <v>279</v>
      </c>
      <c r="B31" s="852"/>
      <c r="C31" s="852"/>
      <c r="D31" s="852"/>
      <c r="E31" s="852"/>
      <c r="F31" s="852"/>
      <c r="G31" s="852"/>
      <c r="H31" s="853"/>
      <c r="I31" s="854" t="s">
        <v>611</v>
      </c>
      <c r="J31" s="855"/>
      <c r="K31" s="856" t="s">
        <v>612</v>
      </c>
      <c r="L31" s="856"/>
      <c r="M31" s="857" t="s">
        <v>282</v>
      </c>
      <c r="N31" s="857"/>
      <c r="O31" s="857">
        <v>2020</v>
      </c>
      <c r="P31" s="857"/>
      <c r="Q31" s="857">
        <v>2021</v>
      </c>
      <c r="R31" s="857"/>
    </row>
    <row r="32" spans="1:166">
      <c r="A32" s="858" t="s">
        <v>533</v>
      </c>
      <c r="B32" s="859"/>
      <c r="C32" s="859"/>
      <c r="D32" s="859"/>
      <c r="E32" s="859"/>
      <c r="F32" s="859"/>
      <c r="G32" s="859"/>
      <c r="H32" s="860"/>
      <c r="I32" s="847">
        <v>50</v>
      </c>
      <c r="J32" s="847"/>
      <c r="K32" s="847"/>
      <c r="L32" s="847"/>
      <c r="M32" s="848"/>
      <c r="N32" s="848"/>
      <c r="O32" s="847"/>
      <c r="P32" s="847"/>
      <c r="Q32" s="848"/>
      <c r="R32" s="848"/>
    </row>
    <row r="33" spans="1:18">
      <c r="A33" s="858" t="s">
        <v>575</v>
      </c>
      <c r="B33" s="859"/>
      <c r="C33" s="859"/>
      <c r="D33" s="859"/>
      <c r="E33" s="859"/>
      <c r="F33" s="859"/>
      <c r="G33" s="859"/>
      <c r="H33" s="860"/>
      <c r="I33" s="847">
        <v>50</v>
      </c>
      <c r="J33" s="847"/>
      <c r="K33" s="847"/>
      <c r="L33" s="847"/>
      <c r="M33" s="848"/>
      <c r="N33" s="848"/>
      <c r="O33" s="847"/>
      <c r="P33" s="847"/>
      <c r="Q33" s="848"/>
      <c r="R33" s="848"/>
    </row>
    <row r="34" spans="1:18">
      <c r="A34" s="858" t="s">
        <v>697</v>
      </c>
      <c r="B34" s="859"/>
      <c r="C34" s="859"/>
      <c r="D34" s="859"/>
      <c r="E34" s="859"/>
      <c r="F34" s="859"/>
      <c r="G34" s="859"/>
      <c r="H34" s="860"/>
      <c r="I34" s="847">
        <v>10</v>
      </c>
      <c r="J34" s="847"/>
      <c r="K34" s="847"/>
      <c r="L34" s="847"/>
      <c r="M34" s="848"/>
      <c r="N34" s="848"/>
      <c r="O34" s="847"/>
      <c r="P34" s="847"/>
      <c r="Q34" s="848"/>
      <c r="R34" s="848"/>
    </row>
    <row r="35" spans="1:18">
      <c r="A35" s="858" t="s">
        <v>692</v>
      </c>
      <c r="B35" s="859"/>
      <c r="C35" s="859"/>
      <c r="D35" s="859"/>
      <c r="E35" s="859"/>
      <c r="F35" s="859"/>
      <c r="G35" s="859"/>
      <c r="H35" s="860"/>
      <c r="I35" s="847">
        <v>1</v>
      </c>
      <c r="J35" s="847"/>
      <c r="K35" s="847"/>
      <c r="L35" s="847"/>
      <c r="M35" s="848"/>
      <c r="N35" s="848"/>
      <c r="O35" s="847"/>
      <c r="P35" s="847"/>
      <c r="Q35" s="848"/>
      <c r="R35" s="848"/>
    </row>
    <row r="36" spans="1:18" ht="23.25" customHeight="1">
      <c r="A36" s="851" t="s">
        <v>283</v>
      </c>
      <c r="B36" s="852"/>
      <c r="C36" s="852"/>
      <c r="D36" s="852"/>
      <c r="E36" s="852"/>
      <c r="F36" s="852"/>
      <c r="G36" s="852"/>
      <c r="H36" s="853"/>
      <c r="I36" s="854" t="s">
        <v>611</v>
      </c>
      <c r="J36" s="855"/>
      <c r="K36" s="856" t="s">
        <v>612</v>
      </c>
      <c r="L36" s="856"/>
      <c r="M36" s="854" t="s">
        <v>282</v>
      </c>
      <c r="N36" s="855"/>
      <c r="O36" s="857">
        <v>2020</v>
      </c>
      <c r="P36" s="857"/>
      <c r="Q36" s="857">
        <v>2021</v>
      </c>
      <c r="R36" s="857"/>
    </row>
    <row r="37" spans="1:18">
      <c r="A37" s="858" t="s">
        <v>510</v>
      </c>
      <c r="B37" s="859"/>
      <c r="C37" s="859"/>
      <c r="D37" s="859"/>
      <c r="E37" s="859"/>
      <c r="F37" s="859"/>
      <c r="G37" s="859"/>
      <c r="H37" s="860"/>
      <c r="I37" s="849">
        <v>1</v>
      </c>
      <c r="J37" s="847"/>
      <c r="K37" s="869"/>
      <c r="L37" s="847"/>
      <c r="M37" s="848"/>
      <c r="N37" s="848"/>
      <c r="O37" s="869"/>
      <c r="P37" s="847"/>
      <c r="Q37" s="869"/>
      <c r="R37" s="847"/>
    </row>
    <row r="38" spans="1:18">
      <c r="A38" s="858" t="s">
        <v>693</v>
      </c>
      <c r="B38" s="859"/>
      <c r="C38" s="859"/>
      <c r="D38" s="859"/>
      <c r="E38" s="859"/>
      <c r="F38" s="859"/>
      <c r="G38" s="859"/>
      <c r="H38" s="860"/>
      <c r="I38" s="849" t="s">
        <v>694</v>
      </c>
      <c r="J38" s="847"/>
      <c r="K38" s="869"/>
      <c r="L38" s="847"/>
      <c r="M38" s="848"/>
      <c r="N38" s="848"/>
      <c r="O38" s="869"/>
      <c r="P38" s="847"/>
      <c r="Q38" s="869"/>
      <c r="R38" s="847"/>
    </row>
    <row r="39" spans="1:18">
      <c r="A39" s="851" t="s">
        <v>511</v>
      </c>
      <c r="B39" s="852"/>
      <c r="C39" s="852"/>
      <c r="D39" s="852"/>
      <c r="E39" s="852"/>
      <c r="F39" s="852"/>
      <c r="G39" s="852"/>
      <c r="H39" s="853"/>
      <c r="I39" s="854" t="s">
        <v>611</v>
      </c>
      <c r="J39" s="855"/>
      <c r="K39" s="856">
        <v>2019</v>
      </c>
      <c r="L39" s="856"/>
      <c r="M39" s="857" t="s">
        <v>285</v>
      </c>
      <c r="N39" s="843"/>
      <c r="O39" s="857">
        <v>2020</v>
      </c>
      <c r="P39" s="857"/>
      <c r="Q39" s="857">
        <v>2021</v>
      </c>
      <c r="R39" s="843"/>
    </row>
    <row r="40" spans="1:18" ht="15">
      <c r="A40" s="858" t="s">
        <v>534</v>
      </c>
      <c r="B40" s="859"/>
      <c r="C40" s="859"/>
      <c r="D40" s="859"/>
      <c r="E40" s="859"/>
      <c r="F40" s="859"/>
      <c r="G40" s="859"/>
      <c r="H40" s="860"/>
      <c r="I40" s="1155">
        <v>1</v>
      </c>
      <c r="J40" s="1156"/>
      <c r="K40" s="847"/>
      <c r="L40" s="847"/>
      <c r="M40" s="848"/>
      <c r="N40" s="848"/>
      <c r="O40" s="862"/>
      <c r="P40" s="862"/>
      <c r="Q40" s="862"/>
      <c r="R40" s="862"/>
    </row>
    <row r="41" spans="1:18">
      <c r="A41" s="851" t="s">
        <v>286</v>
      </c>
      <c r="B41" s="852"/>
      <c r="C41" s="852"/>
      <c r="D41" s="852"/>
      <c r="E41" s="852"/>
      <c r="F41" s="852"/>
      <c r="G41" s="852"/>
      <c r="H41" s="853"/>
      <c r="I41" s="854" t="s">
        <v>611</v>
      </c>
      <c r="J41" s="855"/>
      <c r="K41" s="856" t="s">
        <v>612</v>
      </c>
      <c r="L41" s="856"/>
      <c r="M41" s="857" t="s">
        <v>285</v>
      </c>
      <c r="N41" s="843"/>
      <c r="O41" s="857">
        <v>2020</v>
      </c>
      <c r="P41" s="857"/>
      <c r="Q41" s="857">
        <v>2021</v>
      </c>
      <c r="R41" s="843"/>
    </row>
    <row r="42" spans="1:18">
      <c r="A42" s="844" t="s">
        <v>512</v>
      </c>
      <c r="B42" s="845"/>
      <c r="C42" s="845"/>
      <c r="D42" s="845"/>
      <c r="E42" s="845"/>
      <c r="F42" s="845"/>
      <c r="G42" s="845"/>
      <c r="H42" s="846"/>
      <c r="I42" s="849">
        <v>1</v>
      </c>
      <c r="J42" s="847"/>
      <c r="K42" s="847"/>
      <c r="L42" s="847"/>
      <c r="M42" s="848"/>
      <c r="N42" s="848"/>
      <c r="O42" s="847"/>
      <c r="P42" s="847"/>
      <c r="Q42" s="848"/>
      <c r="R42" s="848"/>
    </row>
    <row r="44" spans="1:18">
      <c r="A44" s="840" t="s">
        <v>287</v>
      </c>
      <c r="B44" s="841"/>
      <c r="C44" s="841"/>
      <c r="D44" s="841"/>
      <c r="E44" s="841"/>
      <c r="F44" s="841"/>
      <c r="G44" s="841"/>
      <c r="H44" s="841"/>
      <c r="I44" s="841"/>
      <c r="J44" s="841"/>
      <c r="K44" s="841"/>
      <c r="L44" s="841"/>
      <c r="M44" s="841"/>
      <c r="N44" s="842"/>
    </row>
    <row r="45" spans="1:18" ht="48.75" customHeight="1">
      <c r="A45" s="843" t="s">
        <v>288</v>
      </c>
      <c r="B45" s="843"/>
      <c r="C45" s="58" t="s">
        <v>289</v>
      </c>
      <c r="D45" s="58" t="s">
        <v>290</v>
      </c>
      <c r="E45" s="58" t="s">
        <v>291</v>
      </c>
      <c r="F45" s="58" t="s">
        <v>292</v>
      </c>
      <c r="G45" s="58" t="s">
        <v>293</v>
      </c>
      <c r="H45" s="58" t="s">
        <v>294</v>
      </c>
      <c r="I45" s="58" t="s">
        <v>295</v>
      </c>
      <c r="J45" s="58" t="s">
        <v>296</v>
      </c>
      <c r="K45" s="58" t="s">
        <v>297</v>
      </c>
      <c r="L45" s="58" t="s">
        <v>298</v>
      </c>
      <c r="M45" s="58" t="s">
        <v>299</v>
      </c>
      <c r="N45" s="58" t="s">
        <v>300</v>
      </c>
    </row>
    <row r="46" spans="1:18" ht="12" customHeight="1">
      <c r="A46" s="836">
        <f>IF(A25&gt;0,A25,"")</f>
        <v>1</v>
      </c>
      <c r="B46" s="837"/>
      <c r="C46" s="90"/>
      <c r="D46" s="90"/>
      <c r="E46" s="90"/>
      <c r="F46" s="90" t="s">
        <v>346</v>
      </c>
      <c r="G46" s="90" t="s">
        <v>513</v>
      </c>
      <c r="H46" s="90" t="s">
        <v>313</v>
      </c>
      <c r="I46" s="90" t="s">
        <v>346</v>
      </c>
      <c r="J46" s="109" t="s">
        <v>346</v>
      </c>
      <c r="K46" s="90" t="s">
        <v>346</v>
      </c>
      <c r="L46" s="90" t="s">
        <v>346</v>
      </c>
      <c r="M46" s="90" t="s">
        <v>346</v>
      </c>
      <c r="N46" s="90" t="s">
        <v>346</v>
      </c>
    </row>
    <row r="47" spans="1:18" ht="12" customHeight="1">
      <c r="A47" s="836">
        <f>IF(A26&gt;0,A26,"")</f>
        <v>2</v>
      </c>
      <c r="B47" s="837"/>
      <c r="C47" s="100"/>
      <c r="D47" s="100"/>
      <c r="E47" s="100"/>
      <c r="F47" s="100" t="s">
        <v>346</v>
      </c>
      <c r="G47" s="100" t="s">
        <v>513</v>
      </c>
      <c r="H47" s="100"/>
      <c r="I47" s="100" t="s">
        <v>346</v>
      </c>
      <c r="J47" s="150" t="s">
        <v>346</v>
      </c>
      <c r="K47" s="90" t="s">
        <v>346</v>
      </c>
      <c r="L47" s="90" t="s">
        <v>346</v>
      </c>
      <c r="M47" s="90" t="s">
        <v>346</v>
      </c>
      <c r="N47" s="90" t="s">
        <v>346</v>
      </c>
    </row>
    <row r="48" spans="1:18" ht="12" customHeight="1">
      <c r="A48" s="836">
        <f>IF(A27&gt;0,A27,"")</f>
        <v>3</v>
      </c>
      <c r="B48" s="837"/>
      <c r="C48" s="100"/>
      <c r="D48" s="100"/>
      <c r="E48" s="100"/>
      <c r="F48" s="100"/>
      <c r="G48" s="100"/>
      <c r="H48" s="100"/>
      <c r="I48" s="100"/>
      <c r="J48" s="150" t="s">
        <v>346</v>
      </c>
      <c r="K48" s="90" t="s">
        <v>346</v>
      </c>
      <c r="L48" s="90" t="s">
        <v>346</v>
      </c>
      <c r="M48" s="90" t="s">
        <v>346</v>
      </c>
      <c r="N48" s="90" t="s">
        <v>346</v>
      </c>
    </row>
    <row r="49" spans="1:14" ht="12" customHeight="1">
      <c r="A49" s="836">
        <v>4</v>
      </c>
      <c r="B49" s="837"/>
      <c r="C49" s="59"/>
      <c r="D49" s="59"/>
      <c r="E49" s="59"/>
      <c r="F49" s="60"/>
      <c r="G49" s="60"/>
      <c r="H49" s="60"/>
      <c r="I49" s="100"/>
      <c r="J49" s="100"/>
      <c r="K49" s="90" t="s">
        <v>313</v>
      </c>
      <c r="L49" s="104" t="s">
        <v>313</v>
      </c>
      <c r="M49" s="59" t="s">
        <v>313</v>
      </c>
      <c r="N49" s="59" t="s">
        <v>313</v>
      </c>
    </row>
    <row r="50" spans="1:14">
      <c r="A50" s="810" t="s">
        <v>301</v>
      </c>
      <c r="B50" s="811"/>
      <c r="C50" s="811"/>
      <c r="D50" s="811"/>
      <c r="E50" s="811"/>
      <c r="F50" s="811"/>
      <c r="G50" s="811"/>
      <c r="H50" s="811"/>
      <c r="I50" s="811"/>
      <c r="J50" s="811"/>
      <c r="K50" s="811"/>
      <c r="L50" s="811"/>
      <c r="M50" s="811"/>
      <c r="N50" s="812"/>
    </row>
    <row r="51" spans="1:14" ht="31.5" customHeight="1">
      <c r="A51" s="84" t="s">
        <v>302</v>
      </c>
      <c r="B51" s="831" t="s">
        <v>303</v>
      </c>
      <c r="C51" s="832"/>
      <c r="D51" s="832"/>
      <c r="E51" s="832"/>
      <c r="F51" s="833"/>
      <c r="G51" s="834" t="s">
        <v>304</v>
      </c>
      <c r="H51" s="834"/>
      <c r="I51" s="834" t="s">
        <v>305</v>
      </c>
      <c r="J51" s="834"/>
      <c r="K51" s="834" t="s">
        <v>306</v>
      </c>
      <c r="L51" s="834"/>
      <c r="M51" s="835" t="s">
        <v>307</v>
      </c>
      <c r="N51" s="835"/>
    </row>
    <row r="52" spans="1:14">
      <c r="A52" s="85" t="s">
        <v>344</v>
      </c>
      <c r="B52" s="816" t="s">
        <v>402</v>
      </c>
      <c r="C52" s="827"/>
      <c r="D52" s="827"/>
      <c r="E52" s="827"/>
      <c r="F52" s="828"/>
      <c r="G52" s="819">
        <v>27.05</v>
      </c>
      <c r="H52" s="820"/>
      <c r="I52" s="829">
        <v>30</v>
      </c>
      <c r="J52" s="829"/>
      <c r="K52" s="829">
        <v>40</v>
      </c>
      <c r="L52" s="829"/>
      <c r="M52" s="946">
        <f t="shared" ref="M52:M63" si="0">G52*I52</f>
        <v>811.5</v>
      </c>
      <c r="N52" s="946"/>
    </row>
    <row r="53" spans="1:14">
      <c r="A53" s="85" t="s">
        <v>417</v>
      </c>
      <c r="B53" s="816" t="s">
        <v>418</v>
      </c>
      <c r="C53" s="827"/>
      <c r="D53" s="827"/>
      <c r="E53" s="827"/>
      <c r="F53" s="828"/>
      <c r="G53" s="819">
        <v>16.95</v>
      </c>
      <c r="H53" s="820"/>
      <c r="I53" s="829">
        <v>30</v>
      </c>
      <c r="J53" s="829"/>
      <c r="K53" s="829">
        <v>40</v>
      </c>
      <c r="L53" s="829"/>
      <c r="M53" s="946">
        <f t="shared" si="0"/>
        <v>508.5</v>
      </c>
      <c r="N53" s="946"/>
    </row>
    <row r="54" spans="1:14">
      <c r="A54" s="85" t="s">
        <v>422</v>
      </c>
      <c r="B54" s="816" t="s">
        <v>514</v>
      </c>
      <c r="C54" s="827"/>
      <c r="D54" s="827"/>
      <c r="E54" s="827"/>
      <c r="F54" s="828"/>
      <c r="G54" s="819">
        <v>15.47</v>
      </c>
      <c r="H54" s="820"/>
      <c r="I54" s="829">
        <v>10</v>
      </c>
      <c r="J54" s="829"/>
      <c r="K54" s="829">
        <v>20</v>
      </c>
      <c r="L54" s="829"/>
      <c r="M54" s="946">
        <f t="shared" si="0"/>
        <v>154.70000000000002</v>
      </c>
      <c r="N54" s="946"/>
    </row>
    <row r="55" spans="1:14">
      <c r="A55" s="85" t="s">
        <v>422</v>
      </c>
      <c r="B55" s="816" t="s">
        <v>695</v>
      </c>
      <c r="C55" s="827"/>
      <c r="D55" s="827"/>
      <c r="E55" s="827"/>
      <c r="F55" s="828"/>
      <c r="G55" s="819">
        <v>14.26</v>
      </c>
      <c r="H55" s="820"/>
      <c r="I55" s="829">
        <v>10</v>
      </c>
      <c r="J55" s="829"/>
      <c r="K55" s="829">
        <v>20</v>
      </c>
      <c r="L55" s="829"/>
      <c r="M55" s="946">
        <f t="shared" ref="M55" si="1">G55*I55</f>
        <v>142.6</v>
      </c>
      <c r="N55" s="946"/>
    </row>
    <row r="56" spans="1:14">
      <c r="A56" s="85" t="s">
        <v>417</v>
      </c>
      <c r="B56" s="816" t="s">
        <v>420</v>
      </c>
      <c r="C56" s="827"/>
      <c r="D56" s="827"/>
      <c r="E56" s="827"/>
      <c r="F56" s="828"/>
      <c r="G56" s="819">
        <v>17.920000000000002</v>
      </c>
      <c r="H56" s="820"/>
      <c r="I56" s="829">
        <v>10</v>
      </c>
      <c r="J56" s="829"/>
      <c r="K56" s="829">
        <v>20</v>
      </c>
      <c r="L56" s="829"/>
      <c r="M56" s="946">
        <f t="shared" si="0"/>
        <v>179.20000000000002</v>
      </c>
      <c r="N56" s="946"/>
    </row>
    <row r="57" spans="1:14">
      <c r="A57" s="85" t="s">
        <v>422</v>
      </c>
      <c r="B57" s="816" t="s">
        <v>437</v>
      </c>
      <c r="C57" s="827"/>
      <c r="D57" s="827"/>
      <c r="E57" s="827"/>
      <c r="F57" s="828"/>
      <c r="G57" s="819">
        <v>15.21</v>
      </c>
      <c r="H57" s="820"/>
      <c r="I57" s="829">
        <v>10</v>
      </c>
      <c r="J57" s="829"/>
      <c r="K57" s="829">
        <v>20</v>
      </c>
      <c r="L57" s="829"/>
      <c r="M57" s="946">
        <f t="shared" si="0"/>
        <v>152.10000000000002</v>
      </c>
      <c r="N57" s="946"/>
    </row>
    <row r="58" spans="1:14">
      <c r="A58" s="85" t="s">
        <v>344</v>
      </c>
      <c r="B58" s="816" t="s">
        <v>404</v>
      </c>
      <c r="C58" s="827"/>
      <c r="D58" s="827"/>
      <c r="E58" s="827"/>
      <c r="F58" s="828"/>
      <c r="G58" s="819">
        <v>28.08</v>
      </c>
      <c r="H58" s="820"/>
      <c r="I58" s="829">
        <v>10</v>
      </c>
      <c r="J58" s="829"/>
      <c r="K58" s="829">
        <v>20</v>
      </c>
      <c r="L58" s="829"/>
      <c r="M58" s="946">
        <f t="shared" si="0"/>
        <v>280.79999999999995</v>
      </c>
      <c r="N58" s="946"/>
    </row>
    <row r="59" spans="1:14">
      <c r="A59" s="85" t="s">
        <v>417</v>
      </c>
      <c r="B59" s="816" t="s">
        <v>494</v>
      </c>
      <c r="C59" s="827"/>
      <c r="D59" s="827"/>
      <c r="E59" s="827"/>
      <c r="F59" s="828"/>
      <c r="G59" s="819">
        <v>20.68</v>
      </c>
      <c r="H59" s="820"/>
      <c r="I59" s="829">
        <v>10</v>
      </c>
      <c r="J59" s="829"/>
      <c r="K59" s="829">
        <v>20</v>
      </c>
      <c r="L59" s="829"/>
      <c r="M59" s="946">
        <f t="shared" si="0"/>
        <v>206.8</v>
      </c>
      <c r="N59" s="946"/>
    </row>
    <row r="60" spans="1:14">
      <c r="A60" s="85" t="s">
        <v>422</v>
      </c>
      <c r="B60" s="816" t="s">
        <v>423</v>
      </c>
      <c r="C60" s="827"/>
      <c r="D60" s="827"/>
      <c r="E60" s="827"/>
      <c r="F60" s="828"/>
      <c r="G60" s="947">
        <v>15.08</v>
      </c>
      <c r="H60" s="820"/>
      <c r="I60" s="823">
        <v>10</v>
      </c>
      <c r="J60" s="824"/>
      <c r="K60" s="823">
        <v>20</v>
      </c>
      <c r="L60" s="824"/>
      <c r="M60" s="946">
        <f>G60*I60</f>
        <v>150.80000000000001</v>
      </c>
      <c r="N60" s="946"/>
    </row>
    <row r="61" spans="1:14">
      <c r="A61" s="85" t="s">
        <v>344</v>
      </c>
      <c r="B61" s="816" t="s">
        <v>424</v>
      </c>
      <c r="C61" s="827"/>
      <c r="D61" s="827"/>
      <c r="E61" s="827"/>
      <c r="F61" s="828"/>
      <c r="G61" s="819">
        <v>27.4</v>
      </c>
      <c r="H61" s="820"/>
      <c r="I61" s="829">
        <v>10</v>
      </c>
      <c r="J61" s="829"/>
      <c r="K61" s="829">
        <v>20</v>
      </c>
      <c r="L61" s="829"/>
      <c r="M61" s="946">
        <f t="shared" si="0"/>
        <v>274</v>
      </c>
      <c r="N61" s="946"/>
    </row>
    <row r="62" spans="1:14">
      <c r="A62" s="85" t="s">
        <v>344</v>
      </c>
      <c r="B62" s="816" t="s">
        <v>469</v>
      </c>
      <c r="C62" s="827"/>
      <c r="D62" s="827"/>
      <c r="E62" s="827"/>
      <c r="F62" s="828"/>
      <c r="G62" s="819">
        <v>17.64</v>
      </c>
      <c r="H62" s="820"/>
      <c r="I62" s="829">
        <v>10</v>
      </c>
      <c r="J62" s="829"/>
      <c r="K62" s="829">
        <v>20</v>
      </c>
      <c r="L62" s="829"/>
      <c r="M62" s="946">
        <f t="shared" ref="M62" si="2">G62*I62</f>
        <v>176.4</v>
      </c>
      <c r="N62" s="946"/>
    </row>
    <row r="63" spans="1:14">
      <c r="A63" s="85" t="s">
        <v>417</v>
      </c>
      <c r="B63" s="816" t="s">
        <v>354</v>
      </c>
      <c r="C63" s="827"/>
      <c r="D63" s="827"/>
      <c r="E63" s="827"/>
      <c r="F63" s="828"/>
      <c r="G63" s="819">
        <v>16.02</v>
      </c>
      <c r="H63" s="820"/>
      <c r="I63" s="829">
        <v>10</v>
      </c>
      <c r="J63" s="829"/>
      <c r="K63" s="829">
        <v>20</v>
      </c>
      <c r="L63" s="829"/>
      <c r="M63" s="946">
        <f t="shared" si="0"/>
        <v>160.19999999999999</v>
      </c>
      <c r="N63" s="946"/>
    </row>
    <row r="64" spans="1:14">
      <c r="A64" s="91" t="s">
        <v>344</v>
      </c>
      <c r="B64" s="973" t="s">
        <v>615</v>
      </c>
      <c r="C64" s="827"/>
      <c r="D64" s="827"/>
      <c r="E64" s="827"/>
      <c r="F64" s="828"/>
      <c r="G64" s="819">
        <v>30.95</v>
      </c>
      <c r="H64" s="820"/>
      <c r="I64" s="829">
        <v>10</v>
      </c>
      <c r="J64" s="829"/>
      <c r="K64" s="829">
        <v>20</v>
      </c>
      <c r="L64" s="829"/>
      <c r="M64" s="946">
        <f t="shared" ref="M64" si="3">G64*I64</f>
        <v>309.5</v>
      </c>
      <c r="N64" s="946"/>
    </row>
    <row r="65" spans="1:14">
      <c r="A65" s="91" t="s">
        <v>344</v>
      </c>
      <c r="B65" s="973" t="s">
        <v>638</v>
      </c>
      <c r="C65" s="827"/>
      <c r="D65" s="827"/>
      <c r="E65" s="827"/>
      <c r="F65" s="828"/>
      <c r="G65" s="819">
        <v>17.64</v>
      </c>
      <c r="H65" s="820"/>
      <c r="I65" s="829">
        <v>10</v>
      </c>
      <c r="J65" s="829"/>
      <c r="K65" s="829">
        <v>20</v>
      </c>
      <c r="L65" s="829"/>
      <c r="M65" s="946">
        <f t="shared" ref="M65" si="4">G65*I65</f>
        <v>176.4</v>
      </c>
      <c r="N65" s="946"/>
    </row>
    <row r="66" spans="1:14">
      <c r="A66" s="91" t="s">
        <v>417</v>
      </c>
      <c r="B66" s="973" t="s">
        <v>535</v>
      </c>
      <c r="C66" s="827"/>
      <c r="D66" s="827"/>
      <c r="E66" s="827"/>
      <c r="F66" s="828"/>
      <c r="G66" s="819">
        <v>17.71</v>
      </c>
      <c r="H66" s="820"/>
      <c r="I66" s="829">
        <v>10</v>
      </c>
      <c r="J66" s="829"/>
      <c r="K66" s="829">
        <v>20</v>
      </c>
      <c r="L66" s="829"/>
      <c r="M66" s="946">
        <f t="shared" ref="M66" si="5">G66*I66</f>
        <v>177.10000000000002</v>
      </c>
      <c r="N66" s="946"/>
    </row>
    <row r="67" spans="1:14">
      <c r="A67" s="91" t="s">
        <v>417</v>
      </c>
      <c r="B67" s="973" t="s">
        <v>639</v>
      </c>
      <c r="C67" s="827"/>
      <c r="D67" s="827"/>
      <c r="E67" s="827"/>
      <c r="F67" s="828"/>
      <c r="G67" s="819">
        <v>17.71</v>
      </c>
      <c r="H67" s="820"/>
      <c r="I67" s="829">
        <v>10</v>
      </c>
      <c r="J67" s="829"/>
      <c r="K67" s="829">
        <v>20</v>
      </c>
      <c r="L67" s="829"/>
      <c r="M67" s="946">
        <f t="shared" ref="M67" si="6">G67*I67</f>
        <v>177.10000000000002</v>
      </c>
      <c r="N67" s="946"/>
    </row>
    <row r="68" spans="1:14">
      <c r="A68" s="86">
        <f>COUNTA(B52:F67)</f>
        <v>16</v>
      </c>
      <c r="B68" s="808" t="s">
        <v>308</v>
      </c>
      <c r="C68" s="808"/>
      <c r="D68" s="808"/>
      <c r="E68" s="808"/>
      <c r="F68" s="808"/>
      <c r="G68" s="808"/>
      <c r="H68" s="808"/>
      <c r="I68" s="808"/>
      <c r="J68" s="808"/>
      <c r="K68" s="808"/>
      <c r="L68" s="809"/>
      <c r="M68" s="948">
        <f>SUM(M52:N67)</f>
        <v>4037.7</v>
      </c>
      <c r="N68" s="948"/>
    </row>
    <row r="69" spans="1:14">
      <c r="A69" s="83"/>
      <c r="B69" s="83"/>
      <c r="C69" s="83"/>
      <c r="D69" s="83"/>
      <c r="E69" s="83"/>
      <c r="F69" s="83"/>
      <c r="G69" s="83"/>
      <c r="H69" s="83"/>
      <c r="I69" s="83"/>
      <c r="J69" s="83"/>
      <c r="K69" s="83"/>
      <c r="L69" s="83"/>
      <c r="M69" s="83"/>
      <c r="N69" s="83"/>
    </row>
    <row r="70" spans="1:14">
      <c r="A70" s="810" t="s">
        <v>309</v>
      </c>
      <c r="B70" s="811"/>
      <c r="C70" s="811"/>
      <c r="D70" s="811"/>
      <c r="E70" s="811"/>
      <c r="F70" s="811"/>
      <c r="G70" s="811"/>
      <c r="H70" s="811"/>
      <c r="I70" s="811"/>
      <c r="J70" s="811"/>
      <c r="K70" s="811"/>
      <c r="L70" s="811"/>
      <c r="M70" s="811"/>
      <c r="N70" s="812"/>
    </row>
    <row r="71" spans="1:14">
      <c r="A71" s="813" t="s">
        <v>310</v>
      </c>
      <c r="B71" s="814"/>
      <c r="C71" s="814"/>
      <c r="D71" s="815"/>
      <c r="E71" s="813" t="s">
        <v>108</v>
      </c>
      <c r="F71" s="814"/>
      <c r="G71" s="814"/>
      <c r="H71" s="814"/>
      <c r="I71" s="814"/>
      <c r="J71" s="814"/>
      <c r="K71" s="814"/>
      <c r="L71" s="814"/>
      <c r="M71" s="794" t="s">
        <v>311</v>
      </c>
      <c r="N71" s="796"/>
    </row>
    <row r="72" spans="1:14" hidden="1">
      <c r="A72" s="798"/>
      <c r="B72" s="799"/>
      <c r="C72" s="799"/>
      <c r="D72" s="800"/>
      <c r="E72" s="798"/>
      <c r="F72" s="799"/>
      <c r="G72" s="799"/>
      <c r="H72" s="799"/>
      <c r="I72" s="799"/>
      <c r="J72" s="799"/>
      <c r="K72" s="799"/>
      <c r="L72" s="799"/>
      <c r="M72" s="804"/>
      <c r="N72" s="805"/>
    </row>
    <row r="73" spans="1:14" hidden="1">
      <c r="A73" s="801"/>
      <c r="B73" s="802"/>
      <c r="C73" s="802"/>
      <c r="D73" s="803"/>
      <c r="E73" s="801"/>
      <c r="F73" s="802"/>
      <c r="G73" s="802"/>
      <c r="H73" s="802"/>
      <c r="I73" s="802"/>
      <c r="J73" s="802"/>
      <c r="K73" s="802"/>
      <c r="L73" s="802"/>
      <c r="M73" s="806"/>
      <c r="N73" s="807"/>
    </row>
    <row r="74" spans="1:14">
      <c r="A74" s="794" t="s">
        <v>312</v>
      </c>
      <c r="B74" s="795"/>
      <c r="C74" s="795"/>
      <c r="D74" s="795"/>
      <c r="E74" s="795"/>
      <c r="F74" s="795"/>
      <c r="G74" s="795"/>
      <c r="H74" s="795"/>
      <c r="I74" s="795"/>
      <c r="J74" s="795"/>
      <c r="K74" s="795"/>
      <c r="L74" s="796"/>
      <c r="M74" s="948">
        <f t="shared" ref="M74" si="7">SUM(M68)</f>
        <v>4037.7</v>
      </c>
      <c r="N74" s="948"/>
    </row>
    <row r="65392" spans="251:255">
      <c r="IQ65392" s="52" t="s">
        <v>405</v>
      </c>
      <c r="IR65392" s="52" t="s">
        <v>406</v>
      </c>
      <c r="IS65392" s="52" t="s">
        <v>407</v>
      </c>
      <c r="IT65392" s="52" t="s">
        <v>408</v>
      </c>
      <c r="IU65392" s="52" t="s">
        <v>409</v>
      </c>
    </row>
    <row r="65393" spans="251:255">
      <c r="IQ65393" s="52" t="e">
        <f>#REF!&amp;$C$9</f>
        <v>#REF!</v>
      </c>
      <c r="IR65393" s="52" t="e">
        <f>#REF!</f>
        <v>#REF!</v>
      </c>
      <c r="IS65393" s="52" t="e">
        <f>#REF!&amp;" - "&amp;#REF!&amp;" - "&amp;$B$29&amp;" - "&amp;$I$29&amp;" - "&amp;#REF!&amp;" - "&amp;#REF!&amp;" - "&amp;#REF!&amp;" - "&amp;#REF!</f>
        <v>#REF!</v>
      </c>
      <c r="IT65393" s="52" t="e">
        <f>$A$32&amp;": "&amp;$I$32&amp;" - "&amp;#REF!&amp;": "&amp;#REF!&amp;" - "&amp;#REF!&amp;": "&amp;#REF!&amp;" - "&amp;#REF!&amp;": "&amp;#REF!&amp;" - "&amp;#REF!&amp;": "&amp;#REF!&amp;" - "&amp;#REF!&amp;": "&amp;#REF!&amp;" - "&amp;#REF!&amp;": "&amp;#REF!&amp;" - "&amp;$A$36&amp;": "&amp;$I$36&amp;" - "&amp;$A$37&amp;": "&amp;$I$37&amp;" - "&amp;#REF!&amp;": "&amp;#REF!&amp;" - "&amp;#REF!&amp;": "&amp;#REF!&amp;" - "&amp;#REF!&amp;": "&amp;#REF!&amp;" - "&amp;#REF!&amp;": "&amp;#REF!</f>
        <v>#REF!</v>
      </c>
      <c r="IU65393" s="52" t="e">
        <f>#REF!</f>
        <v>#REF!</v>
      </c>
    </row>
  </sheetData>
  <mergeCells count="212">
    <mergeCell ref="A1:N1"/>
    <mergeCell ref="A2:N2"/>
    <mergeCell ref="A3:D3"/>
    <mergeCell ref="E3:H3"/>
    <mergeCell ref="I3:N3"/>
    <mergeCell ref="A4:D5"/>
    <mergeCell ref="E4:H5"/>
    <mergeCell ref="I4:N5"/>
    <mergeCell ref="A47:B47"/>
    <mergeCell ref="A8:D8"/>
    <mergeCell ref="E8:H8"/>
    <mergeCell ref="I8:J8"/>
    <mergeCell ref="K8:L8"/>
    <mergeCell ref="M8:N8"/>
    <mergeCell ref="A9:B9"/>
    <mergeCell ref="C9:N9"/>
    <mergeCell ref="A6:D7"/>
    <mergeCell ref="E6:H7"/>
    <mergeCell ref="I6:N6"/>
    <mergeCell ref="I7:J7"/>
    <mergeCell ref="K7:L7"/>
    <mergeCell ref="M7:N7"/>
    <mergeCell ref="I26:N26"/>
    <mergeCell ref="B25:G25"/>
    <mergeCell ref="I27:N27"/>
    <mergeCell ref="B28:G28"/>
    <mergeCell ref="I28:N28"/>
    <mergeCell ref="B27:G27"/>
    <mergeCell ref="B26:G26"/>
    <mergeCell ref="A10:B10"/>
    <mergeCell ref="C10:N10"/>
    <mergeCell ref="A11:B23"/>
    <mergeCell ref="C11:N23"/>
    <mergeCell ref="A24:N24"/>
    <mergeCell ref="I25:N25"/>
    <mergeCell ref="A34:H34"/>
    <mergeCell ref="I34:J34"/>
    <mergeCell ref="K34:L34"/>
    <mergeCell ref="M34:N34"/>
    <mergeCell ref="B29:G29"/>
    <mergeCell ref="I29:N29"/>
    <mergeCell ref="A30:N30"/>
    <mergeCell ref="A31:H31"/>
    <mergeCell ref="I31:J31"/>
    <mergeCell ref="K31:L31"/>
    <mergeCell ref="M31:N31"/>
    <mergeCell ref="O31:P31"/>
    <mergeCell ref="Q31:R31"/>
    <mergeCell ref="A32:H32"/>
    <mergeCell ref="I32:J32"/>
    <mergeCell ref="K32:L32"/>
    <mergeCell ref="M32:N32"/>
    <mergeCell ref="O32:P32"/>
    <mergeCell ref="Q32:R32"/>
    <mergeCell ref="A33:H33"/>
    <mergeCell ref="I33:J33"/>
    <mergeCell ref="K33:L33"/>
    <mergeCell ref="M33:N33"/>
    <mergeCell ref="O33:P33"/>
    <mergeCell ref="Q33:R33"/>
    <mergeCell ref="A39:H39"/>
    <mergeCell ref="I39:J39"/>
    <mergeCell ref="K39:L39"/>
    <mergeCell ref="M39:N39"/>
    <mergeCell ref="O39:P39"/>
    <mergeCell ref="Q39:R39"/>
    <mergeCell ref="A37:H37"/>
    <mergeCell ref="I37:J37"/>
    <mergeCell ref="K37:L37"/>
    <mergeCell ref="M37:N37"/>
    <mergeCell ref="O37:P37"/>
    <mergeCell ref="Q37:R37"/>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44:N44"/>
    <mergeCell ref="A45:B45"/>
    <mergeCell ref="A46:B46"/>
    <mergeCell ref="A49:B49"/>
    <mergeCell ref="A50:N50"/>
    <mergeCell ref="A42:H42"/>
    <mergeCell ref="I42:J42"/>
    <mergeCell ref="K42:L42"/>
    <mergeCell ref="M42:N42"/>
    <mergeCell ref="A48:B48"/>
    <mergeCell ref="B51:F51"/>
    <mergeCell ref="G51:H51"/>
    <mergeCell ref="I51:J51"/>
    <mergeCell ref="K51:L51"/>
    <mergeCell ref="M51:N51"/>
    <mergeCell ref="B52:F52"/>
    <mergeCell ref="G52:H52"/>
    <mergeCell ref="I52:J52"/>
    <mergeCell ref="K52:L52"/>
    <mergeCell ref="M52:N52"/>
    <mergeCell ref="B53:F53"/>
    <mergeCell ref="G53:H53"/>
    <mergeCell ref="I53:J53"/>
    <mergeCell ref="K53:L53"/>
    <mergeCell ref="M53:N53"/>
    <mergeCell ref="B54:F54"/>
    <mergeCell ref="G54:H54"/>
    <mergeCell ref="I54:J54"/>
    <mergeCell ref="K54:L54"/>
    <mergeCell ref="M54:N54"/>
    <mergeCell ref="K57:L57"/>
    <mergeCell ref="M57:N57"/>
    <mergeCell ref="B58:F58"/>
    <mergeCell ref="G58:H58"/>
    <mergeCell ref="I58:J58"/>
    <mergeCell ref="K58:L58"/>
    <mergeCell ref="M58:N58"/>
    <mergeCell ref="B56:F56"/>
    <mergeCell ref="G56:H56"/>
    <mergeCell ref="I56:J56"/>
    <mergeCell ref="K56:L56"/>
    <mergeCell ref="M56:N56"/>
    <mergeCell ref="A74:L74"/>
    <mergeCell ref="M74:N74"/>
    <mergeCell ref="B68:L68"/>
    <mergeCell ref="M68:N68"/>
    <mergeCell ref="A70:N70"/>
    <mergeCell ref="A71:D71"/>
    <mergeCell ref="E71:L71"/>
    <mergeCell ref="M71:N71"/>
    <mergeCell ref="B66:F66"/>
    <mergeCell ref="G66:H66"/>
    <mergeCell ref="I66:J66"/>
    <mergeCell ref="K66:L66"/>
    <mergeCell ref="M66:N66"/>
    <mergeCell ref="B67:F67"/>
    <mergeCell ref="G67:H67"/>
    <mergeCell ref="I67:J67"/>
    <mergeCell ref="K67:L67"/>
    <mergeCell ref="M67:N67"/>
    <mergeCell ref="O34:P34"/>
    <mergeCell ref="Q34:R34"/>
    <mergeCell ref="B62:F62"/>
    <mergeCell ref="G62:H62"/>
    <mergeCell ref="I62:J62"/>
    <mergeCell ref="K62:L62"/>
    <mergeCell ref="M62:N62"/>
    <mergeCell ref="A72:D73"/>
    <mergeCell ref="E72:L73"/>
    <mergeCell ref="M72:N73"/>
    <mergeCell ref="B60:F60"/>
    <mergeCell ref="G60:H60"/>
    <mergeCell ref="I60:J60"/>
    <mergeCell ref="K60:L60"/>
    <mergeCell ref="M60:N60"/>
    <mergeCell ref="B64:F64"/>
    <mergeCell ref="G64:H64"/>
    <mergeCell ref="I64:J64"/>
    <mergeCell ref="K64:L64"/>
    <mergeCell ref="M64:N64"/>
    <mergeCell ref="B63:F63"/>
    <mergeCell ref="G63:H63"/>
    <mergeCell ref="I63:J63"/>
    <mergeCell ref="K63:L63"/>
    <mergeCell ref="A35:H35"/>
    <mergeCell ref="I35:J35"/>
    <mergeCell ref="K35:L35"/>
    <mergeCell ref="M35:N35"/>
    <mergeCell ref="O35:P35"/>
    <mergeCell ref="Q35:R35"/>
    <mergeCell ref="A38:H38"/>
    <mergeCell ref="I38:J38"/>
    <mergeCell ref="K38:L38"/>
    <mergeCell ref="M38:N38"/>
    <mergeCell ref="O38:P38"/>
    <mergeCell ref="Q38:R38"/>
    <mergeCell ref="A36:H36"/>
    <mergeCell ref="I36:J36"/>
    <mergeCell ref="K36:L36"/>
    <mergeCell ref="M36:N36"/>
    <mergeCell ref="O36:P36"/>
    <mergeCell ref="Q36:R36"/>
    <mergeCell ref="B65:F65"/>
    <mergeCell ref="G65:H65"/>
    <mergeCell ref="I65:J65"/>
    <mergeCell ref="K65:L65"/>
    <mergeCell ref="M65:N65"/>
    <mergeCell ref="B55:F55"/>
    <mergeCell ref="G55:H55"/>
    <mergeCell ref="I55:J55"/>
    <mergeCell ref="K55:L55"/>
    <mergeCell ref="M55:N55"/>
    <mergeCell ref="M63:N63"/>
    <mergeCell ref="B59:F59"/>
    <mergeCell ref="G59:H59"/>
    <mergeCell ref="I59:J59"/>
    <mergeCell ref="K59:L59"/>
    <mergeCell ref="M59:N59"/>
    <mergeCell ref="B61:F61"/>
    <mergeCell ref="G61:H61"/>
    <mergeCell ref="I61:J61"/>
    <mergeCell ref="K61:L61"/>
    <mergeCell ref="M61:N61"/>
    <mergeCell ref="B57:F57"/>
    <mergeCell ref="G57:H57"/>
    <mergeCell ref="I57:J57"/>
  </mergeCells>
  <conditionalFormatting sqref="C46:N49">
    <cfRule type="cellIs" dxfId="19"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6:N49"/>
  </dataValidations>
  <pageMargins left="0.19685039370078741" right="0" top="0.39370078740157483" bottom="0.39370078740157483" header="0.11811023622047245" footer="0.11811023622047245"/>
  <pageSetup paperSize="9" scale="62" orientation="portrait" r:id="rId1"/>
  <headerFooter alignWithMargins="0"/>
  <rowBreaks count="1" manualBreakCount="1">
    <brk id="73" max="16383" man="1"/>
  </rowBreaks>
  <colBreaks count="1" manualBreakCount="1">
    <brk id="17" max="1048575" man="1"/>
  </colBreaks>
</worksheet>
</file>

<file path=xl/worksheets/sheet24.xml><?xml version="1.0" encoding="utf-8"?>
<worksheet xmlns="http://schemas.openxmlformats.org/spreadsheetml/2006/main" xmlns:r="http://schemas.openxmlformats.org/officeDocument/2006/relationships">
  <sheetPr>
    <tabColor rgb="FFFF0000"/>
    <pageSetUpPr fitToPage="1"/>
  </sheetPr>
  <dimension ref="A1:IU65376"/>
  <sheetViews>
    <sheetView tabSelected="1" topLeftCell="A13" zoomScalePageLayoutView="70" workbookViewId="0">
      <selection activeCell="B54" sqref="B54:F54"/>
    </sheetView>
  </sheetViews>
  <sheetFormatPr defaultColWidth="9.140625" defaultRowHeight="12.75"/>
  <cols>
    <col min="1" max="1" width="9.42578125" style="51" customWidth="1"/>
    <col min="2" max="2" width="11.28515625" style="51" customWidth="1"/>
    <col min="3" max="3" width="6.28515625" style="51" customWidth="1"/>
    <col min="4" max="7" width="6.5703125" style="51" customWidth="1"/>
    <col min="8" max="8" width="5.42578125" style="51" customWidth="1"/>
    <col min="9" max="9" width="6.5703125" style="51" customWidth="1"/>
    <col min="10" max="10" width="6.85546875" style="51" customWidth="1"/>
    <col min="11" max="11" width="4.7109375" style="51" customWidth="1"/>
    <col min="12" max="12" width="7" style="51" customWidth="1"/>
    <col min="13" max="13" width="6.5703125" style="51" customWidth="1"/>
    <col min="14" max="14" width="8.140625" style="51" customWidth="1"/>
    <col min="15" max="15" width="11.28515625" style="51" customWidth="1"/>
    <col min="16" max="16" width="4.5703125" style="51" hidden="1" customWidth="1"/>
    <col min="17" max="17" width="6.7109375" style="51" customWidth="1"/>
    <col min="18" max="18" width="6.42578125" style="51" hidden="1" customWidth="1"/>
    <col min="19" max="244" width="9.140625" style="51"/>
    <col min="245" max="245" width="14.140625" style="51" customWidth="1"/>
    <col min="246" max="16384" width="9.140625" style="51"/>
  </cols>
  <sheetData>
    <row r="1" spans="1:23" ht="18" customHeight="1" thickBot="1">
      <c r="A1" s="915" t="s">
        <v>632</v>
      </c>
      <c r="B1" s="915"/>
      <c r="C1" s="915"/>
      <c r="D1" s="915"/>
      <c r="E1" s="915"/>
      <c r="F1" s="915"/>
      <c r="G1" s="915"/>
      <c r="H1" s="915"/>
      <c r="I1" s="915"/>
      <c r="J1" s="915"/>
      <c r="K1" s="915"/>
      <c r="L1" s="915"/>
      <c r="M1" s="915"/>
      <c r="N1" s="915"/>
    </row>
    <row r="2" spans="1:23" ht="26.25" customHeight="1">
      <c r="A2" s="52"/>
      <c r="B2" s="52"/>
      <c r="C2" s="52"/>
      <c r="D2" s="52"/>
      <c r="E2" s="52"/>
      <c r="F2" s="52"/>
      <c r="G2" s="52"/>
      <c r="H2" s="52"/>
      <c r="I2" s="52"/>
      <c r="J2" s="52"/>
      <c r="K2" s="52"/>
      <c r="L2" s="52"/>
      <c r="M2" s="52"/>
      <c r="N2" s="52"/>
      <c r="O2" s="53"/>
      <c r="P2" s="53"/>
      <c r="Q2" s="53"/>
      <c r="R2" s="53"/>
      <c r="S2" s="53"/>
      <c r="T2" s="53"/>
      <c r="U2" s="53"/>
      <c r="V2" s="53"/>
      <c r="W2" s="53"/>
    </row>
    <row r="3" spans="1:23" s="53" customFormat="1" ht="54" customHeight="1">
      <c r="A3" s="916" t="s">
        <v>366</v>
      </c>
      <c r="B3" s="917"/>
      <c r="C3" s="917"/>
      <c r="D3" s="918"/>
      <c r="E3" s="919" t="s">
        <v>497</v>
      </c>
      <c r="F3" s="920"/>
      <c r="G3" s="920"/>
      <c r="H3" s="921"/>
      <c r="I3" s="960" t="s">
        <v>498</v>
      </c>
      <c r="J3" s="961"/>
      <c r="K3" s="961"/>
      <c r="L3" s="961"/>
      <c r="M3" s="961"/>
      <c r="N3" s="962"/>
    </row>
    <row r="4" spans="1:23" s="53" customFormat="1" ht="12.75" customHeight="1">
      <c r="A4" s="923" t="s">
        <v>353</v>
      </c>
      <c r="B4" s="924"/>
      <c r="C4" s="924"/>
      <c r="D4" s="925"/>
      <c r="E4" s="929" t="s">
        <v>499</v>
      </c>
      <c r="F4" s="930"/>
      <c r="G4" s="930"/>
      <c r="H4" s="930"/>
      <c r="I4" s="931" t="s">
        <v>500</v>
      </c>
      <c r="J4" s="932"/>
      <c r="K4" s="932"/>
      <c r="L4" s="933"/>
      <c r="M4" s="933"/>
      <c r="N4" s="934"/>
    </row>
    <row r="5" spans="1:23" s="53" customFormat="1" ht="21.75" customHeight="1">
      <c r="A5" s="926"/>
      <c r="B5" s="927"/>
      <c r="C5" s="927"/>
      <c r="D5" s="928"/>
      <c r="E5" s="930"/>
      <c r="F5" s="930"/>
      <c r="G5" s="930"/>
      <c r="H5" s="930"/>
      <c r="I5" s="935"/>
      <c r="J5" s="936"/>
      <c r="K5" s="936"/>
      <c r="L5" s="936"/>
      <c r="M5" s="936"/>
      <c r="N5" s="937"/>
    </row>
    <row r="6" spans="1:23" s="53" customFormat="1" ht="21.75" customHeight="1">
      <c r="A6" s="901" t="s">
        <v>272</v>
      </c>
      <c r="B6" s="902"/>
      <c r="C6" s="902"/>
      <c r="D6" s="903"/>
      <c r="E6" s="907" t="s">
        <v>501</v>
      </c>
      <c r="F6" s="907"/>
      <c r="G6" s="907"/>
      <c r="H6" s="908"/>
      <c r="I6" s="911" t="s">
        <v>273</v>
      </c>
      <c r="J6" s="911"/>
      <c r="K6" s="911"/>
      <c r="L6" s="911"/>
      <c r="M6" s="911"/>
      <c r="N6" s="911"/>
    </row>
    <row r="7" spans="1:23" s="53" customFormat="1" ht="27" customHeight="1">
      <c r="A7" s="904"/>
      <c r="B7" s="905"/>
      <c r="C7" s="905"/>
      <c r="D7" s="906"/>
      <c r="E7" s="909"/>
      <c r="F7" s="909"/>
      <c r="G7" s="909"/>
      <c r="H7" s="910"/>
      <c r="I7" s="912">
        <v>2019</v>
      </c>
      <c r="J7" s="913"/>
      <c r="K7" s="914">
        <v>2020</v>
      </c>
      <c r="L7" s="914"/>
      <c r="M7" s="914">
        <v>2021</v>
      </c>
      <c r="N7" s="914"/>
    </row>
    <row r="8" spans="1:23" s="53" customFormat="1" ht="31.5" customHeight="1">
      <c r="A8" s="938" t="s">
        <v>274</v>
      </c>
      <c r="B8" s="939"/>
      <c r="C8" s="939"/>
      <c r="D8" s="940"/>
      <c r="E8" s="941" t="s">
        <v>373</v>
      </c>
      <c r="F8" s="941"/>
      <c r="G8" s="941"/>
      <c r="H8" s="942"/>
      <c r="I8" s="943"/>
      <c r="J8" s="944"/>
      <c r="K8" s="945"/>
      <c r="L8" s="945"/>
      <c r="M8" s="945"/>
      <c r="N8" s="945"/>
    </row>
    <row r="9" spans="1:23" ht="61.5" customHeight="1">
      <c r="A9" s="896" t="s">
        <v>276</v>
      </c>
      <c r="B9" s="897"/>
      <c r="C9" s="1021" t="s">
        <v>688</v>
      </c>
      <c r="D9" s="958"/>
      <c r="E9" s="958"/>
      <c r="F9" s="958"/>
      <c r="G9" s="958"/>
      <c r="H9" s="958"/>
      <c r="I9" s="958"/>
      <c r="J9" s="958"/>
      <c r="K9" s="958"/>
      <c r="L9" s="958"/>
      <c r="M9" s="958"/>
      <c r="N9" s="959"/>
      <c r="O9" s="89"/>
      <c r="R9" s="54"/>
    </row>
    <row r="10" spans="1:23" ht="9" customHeight="1">
      <c r="A10" s="896"/>
      <c r="B10" s="897"/>
      <c r="C10" s="898"/>
      <c r="D10" s="954"/>
      <c r="E10" s="954"/>
      <c r="F10" s="954"/>
      <c r="G10" s="954"/>
      <c r="H10" s="954"/>
      <c r="I10" s="954"/>
      <c r="J10" s="954"/>
      <c r="K10" s="954"/>
      <c r="L10" s="954"/>
      <c r="M10" s="954"/>
      <c r="N10" s="955"/>
      <c r="R10" s="54"/>
    </row>
    <row r="11" spans="1:23" ht="19.5" customHeight="1">
      <c r="A11" s="877" t="s">
        <v>277</v>
      </c>
      <c r="B11" s="878"/>
      <c r="C11" s="956" t="s">
        <v>634</v>
      </c>
      <c r="D11" s="884"/>
      <c r="E11" s="884"/>
      <c r="F11" s="884"/>
      <c r="G11" s="884"/>
      <c r="H11" s="884"/>
      <c r="I11" s="884"/>
      <c r="J11" s="884"/>
      <c r="K11" s="884"/>
      <c r="L11" s="884"/>
      <c r="M11" s="884"/>
      <c r="N11" s="885"/>
    </row>
    <row r="12" spans="1:23" ht="19.5" customHeight="1">
      <c r="A12" s="879"/>
      <c r="B12" s="880"/>
      <c r="C12" s="886"/>
      <c r="D12" s="887"/>
      <c r="E12" s="887"/>
      <c r="F12" s="887"/>
      <c r="G12" s="887"/>
      <c r="H12" s="887"/>
      <c r="I12" s="887"/>
      <c r="J12" s="887"/>
      <c r="K12" s="887"/>
      <c r="L12" s="887"/>
      <c r="M12" s="887"/>
      <c r="N12" s="888"/>
    </row>
    <row r="13" spans="1:23" ht="86.25" customHeight="1">
      <c r="A13" s="879"/>
      <c r="B13" s="880"/>
      <c r="C13" s="886"/>
      <c r="D13" s="887"/>
      <c r="E13" s="887"/>
      <c r="F13" s="887"/>
      <c r="G13" s="887"/>
      <c r="H13" s="887"/>
      <c r="I13" s="887"/>
      <c r="J13" s="887"/>
      <c r="K13" s="887"/>
      <c r="L13" s="887"/>
      <c r="M13" s="887"/>
      <c r="N13" s="888"/>
    </row>
    <row r="14" spans="1:23" hidden="1">
      <c r="A14" s="879"/>
      <c r="B14" s="880"/>
      <c r="C14" s="886"/>
      <c r="D14" s="887"/>
      <c r="E14" s="887"/>
      <c r="F14" s="887"/>
      <c r="G14" s="887"/>
      <c r="H14" s="887"/>
      <c r="I14" s="887"/>
      <c r="J14" s="887"/>
      <c r="K14" s="887"/>
      <c r="L14" s="887"/>
      <c r="M14" s="887"/>
      <c r="N14" s="888"/>
    </row>
    <row r="15" spans="1:23" hidden="1">
      <c r="A15" s="879"/>
      <c r="B15" s="880"/>
      <c r="C15" s="886"/>
      <c r="D15" s="887"/>
      <c r="E15" s="887"/>
      <c r="F15" s="887"/>
      <c r="G15" s="887"/>
      <c r="H15" s="887"/>
      <c r="I15" s="887"/>
      <c r="J15" s="887"/>
      <c r="K15" s="887"/>
      <c r="L15" s="887"/>
      <c r="M15" s="887"/>
      <c r="N15" s="888"/>
    </row>
    <row r="16" spans="1:23" hidden="1">
      <c r="A16" s="879"/>
      <c r="B16" s="880"/>
      <c r="C16" s="886"/>
      <c r="D16" s="887"/>
      <c r="E16" s="887"/>
      <c r="F16" s="887"/>
      <c r="G16" s="887"/>
      <c r="H16" s="887"/>
      <c r="I16" s="887"/>
      <c r="J16" s="887"/>
      <c r="K16" s="887"/>
      <c r="L16" s="887"/>
      <c r="M16" s="887"/>
      <c r="N16" s="888"/>
    </row>
    <row r="17" spans="1:166" hidden="1">
      <c r="A17" s="879"/>
      <c r="B17" s="880"/>
      <c r="C17" s="886"/>
      <c r="D17" s="887"/>
      <c r="E17" s="887"/>
      <c r="F17" s="887"/>
      <c r="G17" s="887"/>
      <c r="H17" s="887"/>
      <c r="I17" s="887"/>
      <c r="J17" s="887"/>
      <c r="K17" s="887"/>
      <c r="L17" s="887"/>
      <c r="M17" s="887"/>
      <c r="N17" s="888"/>
    </row>
    <row r="18" spans="1:166" hidden="1">
      <c r="A18" s="879"/>
      <c r="B18" s="880"/>
      <c r="C18" s="886"/>
      <c r="D18" s="887"/>
      <c r="E18" s="887"/>
      <c r="F18" s="887"/>
      <c r="G18" s="887"/>
      <c r="H18" s="887"/>
      <c r="I18" s="887"/>
      <c r="J18" s="887"/>
      <c r="K18" s="887"/>
      <c r="L18" s="887"/>
      <c r="M18" s="887"/>
      <c r="N18" s="888"/>
    </row>
    <row r="19" spans="1:166" hidden="1">
      <c r="A19" s="879"/>
      <c r="B19" s="880"/>
      <c r="C19" s="886"/>
      <c r="D19" s="887"/>
      <c r="E19" s="887"/>
      <c r="F19" s="887"/>
      <c r="G19" s="887"/>
      <c r="H19" s="887"/>
      <c r="I19" s="887"/>
      <c r="J19" s="887"/>
      <c r="K19" s="887"/>
      <c r="L19" s="887"/>
      <c r="M19" s="887"/>
      <c r="N19" s="888"/>
    </row>
    <row r="20" spans="1:166" hidden="1">
      <c r="A20" s="879"/>
      <c r="B20" s="880"/>
      <c r="C20" s="886"/>
      <c r="D20" s="887"/>
      <c r="E20" s="887"/>
      <c r="F20" s="887"/>
      <c r="G20" s="887"/>
      <c r="H20" s="887"/>
      <c r="I20" s="887"/>
      <c r="J20" s="887"/>
      <c r="K20" s="887"/>
      <c r="L20" s="887"/>
      <c r="M20" s="887"/>
      <c r="N20" s="888"/>
    </row>
    <row r="21" spans="1:166" hidden="1">
      <c r="A21" s="879"/>
      <c r="B21" s="880"/>
      <c r="C21" s="886"/>
      <c r="D21" s="887"/>
      <c r="E21" s="887"/>
      <c r="F21" s="887"/>
      <c r="G21" s="887"/>
      <c r="H21" s="887"/>
      <c r="I21" s="887"/>
      <c r="J21" s="887"/>
      <c r="K21" s="887"/>
      <c r="L21" s="887"/>
      <c r="M21" s="887"/>
      <c r="N21" s="888"/>
    </row>
    <row r="22" spans="1:166" hidden="1">
      <c r="A22" s="879"/>
      <c r="B22" s="880"/>
      <c r="C22" s="886"/>
      <c r="D22" s="887"/>
      <c r="E22" s="887"/>
      <c r="F22" s="887"/>
      <c r="G22" s="887"/>
      <c r="H22" s="887"/>
      <c r="I22" s="887"/>
      <c r="J22" s="887"/>
      <c r="K22" s="887"/>
      <c r="L22" s="887"/>
      <c r="M22" s="887"/>
      <c r="N22" s="888"/>
    </row>
    <row r="23" spans="1:166" hidden="1">
      <c r="A23" s="881"/>
      <c r="B23" s="882"/>
      <c r="C23" s="889"/>
      <c r="D23" s="890"/>
      <c r="E23" s="890"/>
      <c r="F23" s="890"/>
      <c r="G23" s="890"/>
      <c r="H23" s="890"/>
      <c r="I23" s="890"/>
      <c r="J23" s="890"/>
      <c r="K23" s="890"/>
      <c r="L23" s="890"/>
      <c r="M23" s="890"/>
      <c r="N23" s="891"/>
    </row>
    <row r="24" spans="1:166">
      <c r="A24" s="854" t="s">
        <v>0</v>
      </c>
      <c r="B24" s="892"/>
      <c r="C24" s="892"/>
      <c r="D24" s="892"/>
      <c r="E24" s="892"/>
      <c r="F24" s="892"/>
      <c r="G24" s="892"/>
      <c r="H24" s="892"/>
      <c r="I24" s="892"/>
      <c r="J24" s="892"/>
      <c r="K24" s="892"/>
      <c r="L24" s="892"/>
      <c r="M24" s="892"/>
      <c r="N24" s="85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ht="40.9" customHeight="1">
      <c r="A25" s="55">
        <v>1</v>
      </c>
      <c r="B25" s="873" t="s">
        <v>635</v>
      </c>
      <c r="C25" s="874"/>
      <c r="D25" s="874"/>
      <c r="E25" s="874"/>
      <c r="F25" s="874"/>
      <c r="G25" s="875"/>
      <c r="H25" s="55"/>
      <c r="I25" s="893"/>
      <c r="J25" s="894"/>
      <c r="K25" s="894"/>
      <c r="L25" s="894"/>
      <c r="M25" s="894"/>
      <c r="N25" s="89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ht="36" customHeight="1">
      <c r="A26" s="55">
        <v>2</v>
      </c>
      <c r="B26" s="873" t="s">
        <v>636</v>
      </c>
      <c r="C26" s="874"/>
      <c r="D26" s="874"/>
      <c r="E26" s="874"/>
      <c r="F26" s="874"/>
      <c r="G26" s="875"/>
      <c r="H26" s="55"/>
      <c r="I26" s="873"/>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c r="A27" s="951" t="s">
        <v>278</v>
      </c>
      <c r="B27" s="952"/>
      <c r="C27" s="952"/>
      <c r="D27" s="952"/>
      <c r="E27" s="952"/>
      <c r="F27" s="952"/>
      <c r="G27" s="952"/>
      <c r="H27" s="952"/>
      <c r="I27" s="952"/>
      <c r="J27" s="952"/>
      <c r="K27" s="952"/>
      <c r="L27" s="952"/>
      <c r="M27" s="952"/>
      <c r="N27" s="953"/>
      <c r="O27" s="56"/>
      <c r="P27" s="56"/>
      <c r="Q27" s="56"/>
      <c r="R27" s="57"/>
    </row>
    <row r="28" spans="1:166" ht="35.25" customHeight="1">
      <c r="A28" s="851" t="s">
        <v>279</v>
      </c>
      <c r="B28" s="852"/>
      <c r="C28" s="852"/>
      <c r="D28" s="852"/>
      <c r="E28" s="852"/>
      <c r="F28" s="852"/>
      <c r="G28" s="852"/>
      <c r="H28" s="853"/>
      <c r="I28" s="854" t="s">
        <v>611</v>
      </c>
      <c r="J28" s="855"/>
      <c r="K28" s="856" t="s">
        <v>612</v>
      </c>
      <c r="L28" s="856"/>
      <c r="M28" s="857" t="s">
        <v>282</v>
      </c>
      <c r="N28" s="857"/>
      <c r="O28" s="857">
        <v>2020</v>
      </c>
      <c r="P28" s="857"/>
      <c r="Q28" s="857">
        <v>2021</v>
      </c>
      <c r="R28" s="857"/>
    </row>
    <row r="29" spans="1:166">
      <c r="A29" s="858" t="s">
        <v>502</v>
      </c>
      <c r="B29" s="859"/>
      <c r="C29" s="859"/>
      <c r="D29" s="859"/>
      <c r="E29" s="859"/>
      <c r="F29" s="859"/>
      <c r="G29" s="859"/>
      <c r="H29" s="860"/>
      <c r="I29" s="847">
        <v>4</v>
      </c>
      <c r="J29" s="847"/>
      <c r="K29" s="847"/>
      <c r="L29" s="847"/>
      <c r="M29" s="848"/>
      <c r="N29" s="848"/>
      <c r="O29" s="847"/>
      <c r="P29" s="847"/>
      <c r="Q29" s="848"/>
      <c r="R29" s="848"/>
    </row>
    <row r="30" spans="1:166">
      <c r="A30" s="858" t="s">
        <v>536</v>
      </c>
      <c r="B30" s="859"/>
      <c r="C30" s="859"/>
      <c r="D30" s="859"/>
      <c r="E30" s="859"/>
      <c r="F30" s="859"/>
      <c r="G30" s="859"/>
      <c r="H30" s="860"/>
      <c r="I30" s="847">
        <v>4</v>
      </c>
      <c r="J30" s="847"/>
      <c r="K30" s="949"/>
      <c r="L30" s="949"/>
      <c r="M30" s="950"/>
      <c r="N30" s="950"/>
      <c r="O30" s="847"/>
      <c r="P30" s="847"/>
      <c r="Q30" s="847"/>
      <c r="R30" s="847"/>
    </row>
    <row r="31" spans="1:166" ht="27.6" customHeight="1">
      <c r="A31" s="851" t="s">
        <v>283</v>
      </c>
      <c r="B31" s="852"/>
      <c r="C31" s="852"/>
      <c r="D31" s="852"/>
      <c r="E31" s="852"/>
      <c r="F31" s="852"/>
      <c r="G31" s="852"/>
      <c r="H31" s="853"/>
      <c r="I31" s="854" t="s">
        <v>611</v>
      </c>
      <c r="J31" s="855"/>
      <c r="K31" s="856" t="s">
        <v>612</v>
      </c>
      <c r="L31" s="856"/>
      <c r="M31" s="854" t="s">
        <v>282</v>
      </c>
      <c r="N31" s="855"/>
      <c r="O31" s="857">
        <v>2020</v>
      </c>
      <c r="P31" s="857"/>
      <c r="Q31" s="857">
        <v>2021</v>
      </c>
      <c r="R31" s="857"/>
    </row>
    <row r="32" spans="1:166">
      <c r="A32" s="858" t="s">
        <v>503</v>
      </c>
      <c r="B32" s="859"/>
      <c r="C32" s="859"/>
      <c r="D32" s="859"/>
      <c r="E32" s="859"/>
      <c r="F32" s="859"/>
      <c r="G32" s="859"/>
      <c r="H32" s="860"/>
      <c r="I32" s="849">
        <v>1</v>
      </c>
      <c r="J32" s="847"/>
      <c r="K32" s="869"/>
      <c r="L32" s="847"/>
      <c r="M32" s="848"/>
      <c r="N32" s="848"/>
      <c r="O32" s="869"/>
      <c r="P32" s="847"/>
      <c r="Q32" s="869"/>
      <c r="R32" s="847"/>
    </row>
    <row r="33" spans="1:18" ht="10.5" customHeight="1">
      <c r="A33" s="858" t="s">
        <v>537</v>
      </c>
      <c r="B33" s="859"/>
      <c r="C33" s="859"/>
      <c r="D33" s="859"/>
      <c r="E33" s="859"/>
      <c r="F33" s="859"/>
      <c r="G33" s="859"/>
      <c r="H33" s="860"/>
      <c r="I33" s="849">
        <v>1</v>
      </c>
      <c r="J33" s="847"/>
      <c r="K33" s="869"/>
      <c r="L33" s="847"/>
      <c r="M33" s="848"/>
      <c r="N33" s="848"/>
      <c r="O33" s="869"/>
      <c r="P33" s="847"/>
      <c r="Q33" s="869"/>
      <c r="R33" s="847"/>
    </row>
    <row r="34" spans="1:18" ht="3" hidden="1" customHeight="1">
      <c r="A34" s="851" t="s">
        <v>284</v>
      </c>
      <c r="B34" s="852"/>
      <c r="C34" s="852"/>
      <c r="D34" s="852"/>
      <c r="E34" s="852"/>
      <c r="F34" s="852"/>
      <c r="G34" s="852"/>
      <c r="H34" s="853"/>
      <c r="I34" s="854" t="s">
        <v>385</v>
      </c>
      <c r="J34" s="855"/>
      <c r="K34" s="856" t="s">
        <v>281</v>
      </c>
      <c r="L34" s="856"/>
      <c r="M34" s="857" t="s">
        <v>285</v>
      </c>
      <c r="N34" s="843"/>
      <c r="O34" s="857">
        <v>2018</v>
      </c>
      <c r="P34" s="857"/>
      <c r="Q34" s="857">
        <v>2019</v>
      </c>
      <c r="R34" s="843"/>
    </row>
    <row r="35" spans="1:18" hidden="1">
      <c r="A35" s="858"/>
      <c r="B35" s="859"/>
      <c r="C35" s="859"/>
      <c r="D35" s="859"/>
      <c r="E35" s="859"/>
      <c r="F35" s="859"/>
      <c r="G35" s="859"/>
      <c r="H35" s="860"/>
      <c r="I35" s="862"/>
      <c r="J35" s="862"/>
      <c r="K35" s="847"/>
      <c r="L35" s="847"/>
      <c r="M35" s="848"/>
      <c r="N35" s="848"/>
      <c r="O35" s="862"/>
      <c r="P35" s="862"/>
      <c r="Q35" s="862"/>
      <c r="R35" s="862"/>
    </row>
    <row r="36" spans="1:18" hidden="1">
      <c r="A36" s="851" t="s">
        <v>286</v>
      </c>
      <c r="B36" s="852"/>
      <c r="C36" s="852"/>
      <c r="D36" s="852"/>
      <c r="E36" s="852"/>
      <c r="F36" s="852"/>
      <c r="G36" s="852"/>
      <c r="H36" s="853"/>
      <c r="I36" s="854" t="s">
        <v>385</v>
      </c>
      <c r="J36" s="855"/>
      <c r="K36" s="856" t="s">
        <v>281</v>
      </c>
      <c r="L36" s="856"/>
      <c r="M36" s="857" t="s">
        <v>285</v>
      </c>
      <c r="N36" s="843"/>
      <c r="O36" s="857">
        <v>2018</v>
      </c>
      <c r="P36" s="857"/>
      <c r="Q36" s="857">
        <v>2019</v>
      </c>
      <c r="R36" s="843"/>
    </row>
    <row r="37" spans="1:18" hidden="1">
      <c r="A37" s="844"/>
      <c r="B37" s="845"/>
      <c r="C37" s="845"/>
      <c r="D37" s="845"/>
      <c r="E37" s="845"/>
      <c r="F37" s="845"/>
      <c r="G37" s="845"/>
      <c r="H37" s="846"/>
      <c r="I37" s="847"/>
      <c r="J37" s="847"/>
      <c r="K37" s="847"/>
      <c r="L37" s="847"/>
      <c r="M37" s="848"/>
      <c r="N37" s="848"/>
      <c r="O37" s="847"/>
      <c r="P37" s="847"/>
      <c r="Q37" s="848"/>
      <c r="R37" s="848"/>
    </row>
    <row r="38" spans="1:18" ht="27" customHeight="1"/>
    <row r="39" spans="1:18">
      <c r="A39" s="840" t="s">
        <v>287</v>
      </c>
      <c r="B39" s="841"/>
      <c r="C39" s="841"/>
      <c r="D39" s="841"/>
      <c r="E39" s="841"/>
      <c r="F39" s="841"/>
      <c r="G39" s="841"/>
      <c r="H39" s="841"/>
      <c r="I39" s="841"/>
      <c r="J39" s="841"/>
      <c r="K39" s="841"/>
      <c r="L39" s="841"/>
      <c r="M39" s="841"/>
      <c r="N39" s="842"/>
    </row>
    <row r="40" spans="1:18" ht="48.75" customHeight="1">
      <c r="A40" s="843" t="s">
        <v>288</v>
      </c>
      <c r="B40" s="843"/>
      <c r="C40" s="58" t="s">
        <v>289</v>
      </c>
      <c r="D40" s="58" t="s">
        <v>290</v>
      </c>
      <c r="E40" s="58" t="s">
        <v>291</v>
      </c>
      <c r="F40" s="58" t="s">
        <v>292</v>
      </c>
      <c r="G40" s="58" t="s">
        <v>293</v>
      </c>
      <c r="H40" s="58" t="s">
        <v>294</v>
      </c>
      <c r="I40" s="58" t="s">
        <v>295</v>
      </c>
      <c r="J40" s="58" t="s">
        <v>296</v>
      </c>
      <c r="K40" s="58" t="s">
        <v>297</v>
      </c>
      <c r="L40" s="58" t="s">
        <v>298</v>
      </c>
      <c r="M40" s="58" t="s">
        <v>299</v>
      </c>
      <c r="N40" s="58" t="s">
        <v>300</v>
      </c>
    </row>
    <row r="41" spans="1:18" ht="12" customHeight="1">
      <c r="A41" s="836">
        <f>IF(A25&gt;0,A25,"")</f>
        <v>1</v>
      </c>
      <c r="B41" s="837"/>
      <c r="C41" s="59" t="s">
        <v>313</v>
      </c>
      <c r="D41" s="59" t="s">
        <v>313</v>
      </c>
      <c r="E41" s="59" t="s">
        <v>313</v>
      </c>
      <c r="F41" s="60" t="s">
        <v>313</v>
      </c>
      <c r="G41" s="60" t="s">
        <v>313</v>
      </c>
      <c r="H41" s="60" t="s">
        <v>313</v>
      </c>
      <c r="I41" s="60" t="s">
        <v>313</v>
      </c>
      <c r="J41" s="72"/>
      <c r="K41" s="90"/>
      <c r="L41" s="59" t="s">
        <v>313</v>
      </c>
      <c r="M41" s="59" t="s">
        <v>313</v>
      </c>
      <c r="N41" s="59" t="s">
        <v>313</v>
      </c>
    </row>
    <row r="42" spans="1:18" ht="12" customHeight="1">
      <c r="A42" s="836">
        <f>IF(A26&gt;0,A26,"")</f>
        <v>2</v>
      </c>
      <c r="B42" s="837"/>
      <c r="C42" s="59" t="s">
        <v>313</v>
      </c>
      <c r="D42" s="59" t="s">
        <v>313</v>
      </c>
      <c r="E42" s="59" t="s">
        <v>313</v>
      </c>
      <c r="F42" s="60" t="s">
        <v>313</v>
      </c>
      <c r="G42" s="60" t="s">
        <v>313</v>
      </c>
      <c r="H42" s="60" t="s">
        <v>313</v>
      </c>
      <c r="I42" s="60" t="s">
        <v>313</v>
      </c>
      <c r="J42" s="60"/>
      <c r="K42" s="90"/>
      <c r="L42" s="59" t="s">
        <v>313</v>
      </c>
      <c r="M42" s="59" t="s">
        <v>313</v>
      </c>
      <c r="N42" s="59" t="s">
        <v>313</v>
      </c>
    </row>
    <row r="43" spans="1:18">
      <c r="A43" s="810" t="s">
        <v>301</v>
      </c>
      <c r="B43" s="811"/>
      <c r="C43" s="811"/>
      <c r="D43" s="811"/>
      <c r="E43" s="811"/>
      <c r="F43" s="811"/>
      <c r="G43" s="811"/>
      <c r="H43" s="811"/>
      <c r="I43" s="811"/>
      <c r="J43" s="811"/>
      <c r="K43" s="811"/>
      <c r="L43" s="811"/>
      <c r="M43" s="811"/>
      <c r="N43" s="812"/>
    </row>
    <row r="44" spans="1:18" ht="40.9" customHeight="1">
      <c r="A44" s="84" t="s">
        <v>302</v>
      </c>
      <c r="B44" s="831" t="s">
        <v>303</v>
      </c>
      <c r="C44" s="832"/>
      <c r="D44" s="832"/>
      <c r="E44" s="832"/>
      <c r="F44" s="833"/>
      <c r="G44" s="834" t="s">
        <v>304</v>
      </c>
      <c r="H44" s="834"/>
      <c r="I44" s="834" t="s">
        <v>305</v>
      </c>
      <c r="J44" s="834"/>
      <c r="K44" s="1163" t="s">
        <v>504</v>
      </c>
      <c r="L44" s="834"/>
      <c r="M44" s="835" t="s">
        <v>307</v>
      </c>
      <c r="N44" s="835"/>
    </row>
    <row r="45" spans="1:18">
      <c r="A45" s="85" t="s">
        <v>344</v>
      </c>
      <c r="B45" s="816" t="s">
        <v>416</v>
      </c>
      <c r="C45" s="827"/>
      <c r="D45" s="827"/>
      <c r="E45" s="827"/>
      <c r="F45" s="828"/>
      <c r="G45" s="819">
        <v>27.05</v>
      </c>
      <c r="H45" s="820"/>
      <c r="I45" s="829">
        <v>20</v>
      </c>
      <c r="J45" s="829"/>
      <c r="K45" s="829">
        <v>40</v>
      </c>
      <c r="L45" s="829"/>
      <c r="M45" s="946">
        <f>G45*I45</f>
        <v>541</v>
      </c>
      <c r="N45" s="946"/>
    </row>
    <row r="46" spans="1:18">
      <c r="A46" s="85" t="s">
        <v>417</v>
      </c>
      <c r="B46" s="816" t="s">
        <v>449</v>
      </c>
      <c r="C46" s="827"/>
      <c r="D46" s="827"/>
      <c r="E46" s="827"/>
      <c r="F46" s="828"/>
      <c r="G46" s="819">
        <v>17.84</v>
      </c>
      <c r="H46" s="820"/>
      <c r="I46" s="829">
        <v>20</v>
      </c>
      <c r="J46" s="829"/>
      <c r="K46" s="829">
        <v>40</v>
      </c>
      <c r="L46" s="829"/>
      <c r="M46" s="946">
        <f t="shared" ref="M46:M61" si="0">G46*I46</f>
        <v>356.8</v>
      </c>
      <c r="N46" s="946"/>
    </row>
    <row r="47" spans="1:18" ht="13.15" hidden="1" customHeight="1">
      <c r="A47" s="85" t="s">
        <v>344</v>
      </c>
      <c r="B47" s="816" t="s">
        <v>403</v>
      </c>
      <c r="C47" s="817"/>
      <c r="D47" s="817"/>
      <c r="E47" s="817"/>
      <c r="F47" s="818"/>
      <c r="G47" s="819">
        <v>29.07</v>
      </c>
      <c r="H47" s="820"/>
      <c r="I47" s="823"/>
      <c r="J47" s="824"/>
      <c r="K47" s="823"/>
      <c r="L47" s="824"/>
      <c r="M47" s="946">
        <f t="shared" si="0"/>
        <v>0</v>
      </c>
      <c r="N47" s="946"/>
    </row>
    <row r="48" spans="1:18" ht="13.15" hidden="1" customHeight="1">
      <c r="A48" s="85" t="s">
        <v>344</v>
      </c>
      <c r="B48" s="816" t="s">
        <v>424</v>
      </c>
      <c r="C48" s="827"/>
      <c r="D48" s="827"/>
      <c r="E48" s="827"/>
      <c r="F48" s="828"/>
      <c r="G48" s="819">
        <v>27.4</v>
      </c>
      <c r="H48" s="820"/>
      <c r="I48" s="829"/>
      <c r="J48" s="829"/>
      <c r="K48" s="829"/>
      <c r="L48" s="829"/>
      <c r="M48" s="946">
        <f t="shared" si="0"/>
        <v>0</v>
      </c>
      <c r="N48" s="946"/>
    </row>
    <row r="49" spans="1:14" ht="13.15" hidden="1" customHeight="1">
      <c r="A49" s="85"/>
      <c r="B49" s="816"/>
      <c r="C49" s="827"/>
      <c r="D49" s="827"/>
      <c r="E49" s="827"/>
      <c r="F49" s="828"/>
      <c r="G49" s="819"/>
      <c r="H49" s="820"/>
      <c r="I49" s="829"/>
      <c r="J49" s="829"/>
      <c r="K49" s="829"/>
      <c r="L49" s="829"/>
      <c r="M49" s="946">
        <f t="shared" si="0"/>
        <v>0</v>
      </c>
      <c r="N49" s="946"/>
    </row>
    <row r="50" spans="1:14" ht="13.15" hidden="1" customHeight="1">
      <c r="A50" s="85" t="s">
        <v>434</v>
      </c>
      <c r="B50" s="816" t="s">
        <v>435</v>
      </c>
      <c r="C50" s="827"/>
      <c r="D50" s="827"/>
      <c r="E50" s="827"/>
      <c r="F50" s="828"/>
      <c r="G50" s="819"/>
      <c r="H50" s="820"/>
      <c r="I50" s="829"/>
      <c r="J50" s="829"/>
      <c r="K50" s="829"/>
      <c r="L50" s="829"/>
      <c r="M50" s="946">
        <f t="shared" si="0"/>
        <v>0</v>
      </c>
      <c r="N50" s="946"/>
    </row>
    <row r="51" spans="1:14">
      <c r="A51" s="85" t="s">
        <v>422</v>
      </c>
      <c r="B51" s="816" t="s">
        <v>436</v>
      </c>
      <c r="C51" s="827"/>
      <c r="D51" s="827"/>
      <c r="E51" s="827"/>
      <c r="F51" s="828"/>
      <c r="G51" s="819">
        <v>14.26</v>
      </c>
      <c r="H51" s="820"/>
      <c r="I51" s="829">
        <v>15</v>
      </c>
      <c r="J51" s="829"/>
      <c r="K51" s="829">
        <v>40</v>
      </c>
      <c r="L51" s="829"/>
      <c r="M51" s="946">
        <f>G51*I51</f>
        <v>213.9</v>
      </c>
      <c r="N51" s="946"/>
    </row>
    <row r="52" spans="1:14" ht="15">
      <c r="A52" s="85" t="s">
        <v>417</v>
      </c>
      <c r="B52" s="816" t="s">
        <v>450</v>
      </c>
      <c r="C52" s="1161"/>
      <c r="D52" s="1161"/>
      <c r="E52" s="1161"/>
      <c r="F52" s="1162"/>
      <c r="G52" s="819">
        <v>15.47</v>
      </c>
      <c r="H52" s="1162"/>
      <c r="I52" s="823">
        <v>15</v>
      </c>
      <c r="J52" s="1162"/>
      <c r="K52" s="823">
        <v>40</v>
      </c>
      <c r="L52" s="1162"/>
      <c r="M52" s="946">
        <f>G52*I52</f>
        <v>232.05</v>
      </c>
      <c r="N52" s="946"/>
    </row>
    <row r="53" spans="1:14" ht="15">
      <c r="A53" s="85" t="s">
        <v>417</v>
      </c>
      <c r="B53" s="816" t="s">
        <v>418</v>
      </c>
      <c r="C53" s="1161"/>
      <c r="D53" s="1161"/>
      <c r="E53" s="1161"/>
      <c r="F53" s="1162"/>
      <c r="G53" s="819">
        <v>16.95</v>
      </c>
      <c r="H53" s="1162"/>
      <c r="I53" s="823">
        <v>15</v>
      </c>
      <c r="J53" s="1162"/>
      <c r="K53" s="823">
        <v>40</v>
      </c>
      <c r="L53" s="1162"/>
      <c r="M53" s="946">
        <f>G53*I53</f>
        <v>254.25</v>
      </c>
      <c r="N53" s="946"/>
    </row>
    <row r="54" spans="1:14">
      <c r="A54" s="85" t="s">
        <v>344</v>
      </c>
      <c r="B54" s="816" t="s">
        <v>404</v>
      </c>
      <c r="C54" s="827"/>
      <c r="D54" s="827"/>
      <c r="E54" s="827"/>
      <c r="F54" s="828"/>
      <c r="G54" s="819">
        <v>28.08</v>
      </c>
      <c r="H54" s="820"/>
      <c r="I54" s="823">
        <v>15</v>
      </c>
      <c r="J54" s="824"/>
      <c r="K54" s="823">
        <v>30</v>
      </c>
      <c r="L54" s="824"/>
      <c r="M54" s="946">
        <f t="shared" si="0"/>
        <v>421.2</v>
      </c>
      <c r="N54" s="946"/>
    </row>
    <row r="55" spans="1:14">
      <c r="A55" s="85" t="s">
        <v>417</v>
      </c>
      <c r="B55" s="816" t="s">
        <v>493</v>
      </c>
      <c r="C55" s="827"/>
      <c r="D55" s="827"/>
      <c r="E55" s="827"/>
      <c r="F55" s="828"/>
      <c r="G55" s="947">
        <v>20.91</v>
      </c>
      <c r="H55" s="820"/>
      <c r="I55" s="829">
        <v>15</v>
      </c>
      <c r="J55" s="829"/>
      <c r="K55" s="829">
        <v>30</v>
      </c>
      <c r="L55" s="829"/>
      <c r="M55" s="946">
        <f t="shared" si="0"/>
        <v>313.64999999999998</v>
      </c>
      <c r="N55" s="946"/>
    </row>
    <row r="56" spans="1:14">
      <c r="A56" s="85" t="s">
        <v>417</v>
      </c>
      <c r="B56" s="816" t="s">
        <v>492</v>
      </c>
      <c r="C56" s="827"/>
      <c r="D56" s="827"/>
      <c r="E56" s="827"/>
      <c r="F56" s="828"/>
      <c r="G56" s="947">
        <v>20.61</v>
      </c>
      <c r="H56" s="820"/>
      <c r="I56" s="829">
        <v>15</v>
      </c>
      <c r="J56" s="829"/>
      <c r="K56" s="829">
        <v>30</v>
      </c>
      <c r="L56" s="829"/>
      <c r="M56" s="946">
        <f t="shared" si="0"/>
        <v>309.14999999999998</v>
      </c>
      <c r="N56" s="946"/>
    </row>
    <row r="57" spans="1:14">
      <c r="A57" s="85" t="s">
        <v>417</v>
      </c>
      <c r="B57" s="816" t="s">
        <v>505</v>
      </c>
      <c r="C57" s="827"/>
      <c r="D57" s="827"/>
      <c r="E57" s="827"/>
      <c r="F57" s="828"/>
      <c r="G57" s="947">
        <v>18.3</v>
      </c>
      <c r="H57" s="820"/>
      <c r="I57" s="829">
        <v>15</v>
      </c>
      <c r="J57" s="829"/>
      <c r="K57" s="829">
        <v>30</v>
      </c>
      <c r="L57" s="829"/>
      <c r="M57" s="946">
        <f t="shared" si="0"/>
        <v>274.5</v>
      </c>
      <c r="N57" s="946"/>
    </row>
    <row r="58" spans="1:14">
      <c r="A58" s="85" t="s">
        <v>422</v>
      </c>
      <c r="B58" s="816" t="s">
        <v>423</v>
      </c>
      <c r="C58" s="827"/>
      <c r="D58" s="827"/>
      <c r="E58" s="827"/>
      <c r="F58" s="828"/>
      <c r="G58" s="947">
        <v>15.08</v>
      </c>
      <c r="H58" s="820"/>
      <c r="I58" s="823">
        <v>10</v>
      </c>
      <c r="J58" s="824"/>
      <c r="K58" s="823">
        <v>20</v>
      </c>
      <c r="L58" s="824"/>
      <c r="M58" s="946">
        <f t="shared" si="0"/>
        <v>150.80000000000001</v>
      </c>
      <c r="N58" s="946"/>
    </row>
    <row r="59" spans="1:14">
      <c r="A59" s="85" t="s">
        <v>344</v>
      </c>
      <c r="B59" s="816" t="s">
        <v>424</v>
      </c>
      <c r="C59" s="827"/>
      <c r="D59" s="827"/>
      <c r="E59" s="827"/>
      <c r="F59" s="828"/>
      <c r="G59" s="947">
        <v>27.4</v>
      </c>
      <c r="H59" s="820"/>
      <c r="I59" s="823">
        <v>10</v>
      </c>
      <c r="J59" s="824"/>
      <c r="K59" s="823">
        <v>30</v>
      </c>
      <c r="L59" s="824"/>
      <c r="M59" s="946">
        <f t="shared" si="0"/>
        <v>274</v>
      </c>
      <c r="N59" s="946"/>
    </row>
    <row r="60" spans="1:14">
      <c r="A60" s="85" t="s">
        <v>417</v>
      </c>
      <c r="B60" s="816" t="s">
        <v>354</v>
      </c>
      <c r="C60" s="827"/>
      <c r="D60" s="827"/>
      <c r="E60" s="827"/>
      <c r="F60" s="828"/>
      <c r="G60" s="947">
        <v>16.02</v>
      </c>
      <c r="H60" s="820"/>
      <c r="I60" s="823">
        <v>10</v>
      </c>
      <c r="J60" s="824"/>
      <c r="K60" s="823">
        <v>30</v>
      </c>
      <c r="L60" s="824"/>
      <c r="M60" s="946">
        <f t="shared" si="0"/>
        <v>160.19999999999999</v>
      </c>
      <c r="N60" s="946"/>
    </row>
    <row r="61" spans="1:14">
      <c r="A61" s="85" t="s">
        <v>422</v>
      </c>
      <c r="B61" s="816" t="s">
        <v>506</v>
      </c>
      <c r="C61" s="827"/>
      <c r="D61" s="827"/>
      <c r="E61" s="827"/>
      <c r="F61" s="828"/>
      <c r="G61" s="947">
        <v>14.94</v>
      </c>
      <c r="H61" s="820"/>
      <c r="I61" s="829">
        <v>15</v>
      </c>
      <c r="J61" s="829"/>
      <c r="K61" s="829">
        <v>30</v>
      </c>
      <c r="L61" s="829"/>
      <c r="M61" s="946">
        <f t="shared" si="0"/>
        <v>224.1</v>
      </c>
      <c r="N61" s="946"/>
    </row>
    <row r="62" spans="1:14">
      <c r="A62" s="86">
        <f>COUNTA(B45:F61)</f>
        <v>16</v>
      </c>
      <c r="B62" s="808" t="s">
        <v>308</v>
      </c>
      <c r="C62" s="808"/>
      <c r="D62" s="808"/>
      <c r="E62" s="808"/>
      <c r="F62" s="808"/>
      <c r="G62" s="808"/>
      <c r="H62" s="808"/>
      <c r="I62" s="808"/>
      <c r="J62" s="808"/>
      <c r="K62" s="808"/>
      <c r="L62" s="809"/>
      <c r="M62" s="948">
        <f>SUM(M45:N61)</f>
        <v>3725.6</v>
      </c>
      <c r="N62" s="948"/>
    </row>
    <row r="63" spans="1:14">
      <c r="A63" s="83"/>
      <c r="B63" s="83"/>
      <c r="C63" s="83"/>
      <c r="D63" s="83"/>
      <c r="E63" s="83"/>
      <c r="F63" s="83"/>
      <c r="G63" s="83"/>
      <c r="H63" s="83"/>
      <c r="I63" s="83"/>
      <c r="J63" s="83"/>
      <c r="K63" s="83"/>
      <c r="L63" s="83"/>
      <c r="M63" s="122"/>
      <c r="N63" s="122"/>
    </row>
    <row r="64" spans="1:14">
      <c r="A64" s="810" t="s">
        <v>309</v>
      </c>
      <c r="B64" s="811"/>
      <c r="C64" s="811"/>
      <c r="D64" s="811"/>
      <c r="E64" s="811"/>
      <c r="F64" s="811"/>
      <c r="G64" s="811"/>
      <c r="H64" s="811"/>
      <c r="I64" s="811"/>
      <c r="J64" s="811"/>
      <c r="K64" s="811"/>
      <c r="L64" s="811"/>
      <c r="M64" s="811"/>
      <c r="N64" s="812"/>
    </row>
    <row r="65" spans="1:14">
      <c r="A65" s="813" t="s">
        <v>310</v>
      </c>
      <c r="B65" s="814"/>
      <c r="C65" s="814"/>
      <c r="D65" s="815"/>
      <c r="E65" s="813" t="s">
        <v>108</v>
      </c>
      <c r="F65" s="814"/>
      <c r="G65" s="814"/>
      <c r="H65" s="814"/>
      <c r="I65" s="814"/>
      <c r="J65" s="814"/>
      <c r="K65" s="814"/>
      <c r="L65" s="814"/>
      <c r="M65" s="794" t="s">
        <v>311</v>
      </c>
      <c r="N65" s="796"/>
    </row>
    <row r="66" spans="1:14">
      <c r="A66" s="794" t="s">
        <v>312</v>
      </c>
      <c r="B66" s="795"/>
      <c r="C66" s="795"/>
      <c r="D66" s="795"/>
      <c r="E66" s="795"/>
      <c r="F66" s="795"/>
      <c r="G66" s="795"/>
      <c r="H66" s="795"/>
      <c r="I66" s="795"/>
      <c r="J66" s="795"/>
      <c r="K66" s="795"/>
      <c r="L66" s="796"/>
      <c r="M66" s="797"/>
      <c r="N66" s="797"/>
    </row>
    <row r="65375" spans="251:255">
      <c r="IQ65375" s="52" t="s">
        <v>405</v>
      </c>
      <c r="IR65375" s="52" t="s">
        <v>406</v>
      </c>
      <c r="IS65375" s="52" t="s">
        <v>407</v>
      </c>
      <c r="IT65375" s="52" t="s">
        <v>408</v>
      </c>
      <c r="IU65375" s="52" t="s">
        <v>409</v>
      </c>
    </row>
    <row r="65376" spans="251:255">
      <c r="IQ65376" s="52" t="e">
        <f>#REF!&amp;$C$9</f>
        <v>#REF!</v>
      </c>
      <c r="IR65376" s="52" t="e">
        <f>#REF!</f>
        <v>#REF!</v>
      </c>
      <c r="IS65376" s="52" t="e">
        <f>$B$25&amp;" - "&amp;$B$26&amp;" - "&amp;#REF!&amp;" - "&amp;#REF!&amp;" - "&amp;#REF!&amp;" - "&amp;#REF!&amp;" - "&amp;#REF!&amp;" - "&amp;#REF!</f>
        <v>#REF!</v>
      </c>
      <c r="IT65376" s="52" t="e">
        <f>$A$29&amp;": "&amp;$I$29&amp;" - "&amp;#REF!&amp;": "&amp;#REF!&amp;" - "&amp;#REF!&amp;": "&amp;#REF!&amp;" - "&amp;#REF!&amp;": "&amp;#REF!&amp;" - "&amp;#REF!&amp;": "&amp;#REF!&amp;" - "&amp;#REF!&amp;": "&amp;#REF!&amp;" - "&amp;#REF!&amp;": "&amp;#REF!&amp;" - "&amp;$A$31&amp;": "&amp;$I$31&amp;" - "&amp;$A$32&amp;": "&amp;$I$32&amp;" - "&amp;#REF!&amp;": "&amp;#REF!&amp;" - "&amp;#REF!&amp;": "&amp;#REF!&amp;" - "&amp;#REF!&amp;": "&amp;#REF!&amp;" - "&amp;#REF!&amp;": "&amp;#REF!</f>
        <v>#REF!</v>
      </c>
      <c r="IU65376" s="52" t="e">
        <f>#REF!</f>
        <v>#REF!</v>
      </c>
    </row>
  </sheetData>
  <mergeCells count="193">
    <mergeCell ref="A1:N1"/>
    <mergeCell ref="A3:D3"/>
    <mergeCell ref="E3:H3"/>
    <mergeCell ref="I3:N3"/>
    <mergeCell ref="A4:D5"/>
    <mergeCell ref="E4:H5"/>
    <mergeCell ref="I4:N5"/>
    <mergeCell ref="A8:D8"/>
    <mergeCell ref="E8:H8"/>
    <mergeCell ref="I8:J8"/>
    <mergeCell ref="K8:L8"/>
    <mergeCell ref="M8:N8"/>
    <mergeCell ref="A9:B9"/>
    <mergeCell ref="C9:N9"/>
    <mergeCell ref="A6:D7"/>
    <mergeCell ref="E6:H7"/>
    <mergeCell ref="I6:N6"/>
    <mergeCell ref="I7:J7"/>
    <mergeCell ref="K7:L7"/>
    <mergeCell ref="M7:N7"/>
    <mergeCell ref="B26:G26"/>
    <mergeCell ref="I26:N26"/>
    <mergeCell ref="A10:B10"/>
    <mergeCell ref="C10:N10"/>
    <mergeCell ref="A11:B23"/>
    <mergeCell ref="C11:N23"/>
    <mergeCell ref="A24:N24"/>
    <mergeCell ref="B25:G25"/>
    <mergeCell ref="I25:N25"/>
    <mergeCell ref="O28:P28"/>
    <mergeCell ref="Q28:R28"/>
    <mergeCell ref="A29:H29"/>
    <mergeCell ref="I29:J29"/>
    <mergeCell ref="K29:L29"/>
    <mergeCell ref="M29:N29"/>
    <mergeCell ref="O29:P29"/>
    <mergeCell ref="Q29:R29"/>
    <mergeCell ref="A27:N27"/>
    <mergeCell ref="A28:H28"/>
    <mergeCell ref="I28:J28"/>
    <mergeCell ref="K28:L28"/>
    <mergeCell ref="M28:N28"/>
    <mergeCell ref="A31:H31"/>
    <mergeCell ref="I31:J31"/>
    <mergeCell ref="K31:L31"/>
    <mergeCell ref="M31:N31"/>
    <mergeCell ref="O31:P31"/>
    <mergeCell ref="Q31:R31"/>
    <mergeCell ref="A30:H30"/>
    <mergeCell ref="I30:J30"/>
    <mergeCell ref="K30:L30"/>
    <mergeCell ref="M30:N30"/>
    <mergeCell ref="O30:P30"/>
    <mergeCell ref="Q30:R30"/>
    <mergeCell ref="A33:H33"/>
    <mergeCell ref="I33:J33"/>
    <mergeCell ref="K33:L33"/>
    <mergeCell ref="M33:N33"/>
    <mergeCell ref="O33:P33"/>
    <mergeCell ref="Q33:R33"/>
    <mergeCell ref="A32:H32"/>
    <mergeCell ref="I32:J32"/>
    <mergeCell ref="K32:L32"/>
    <mergeCell ref="M32:N32"/>
    <mergeCell ref="O32:P32"/>
    <mergeCell ref="Q32:R32"/>
    <mergeCell ref="A35:H35"/>
    <mergeCell ref="I35:J35"/>
    <mergeCell ref="K35:L35"/>
    <mergeCell ref="M35:N35"/>
    <mergeCell ref="O35:P35"/>
    <mergeCell ref="Q35:R35"/>
    <mergeCell ref="A34:H34"/>
    <mergeCell ref="I34:J34"/>
    <mergeCell ref="K34:L34"/>
    <mergeCell ref="M34:N34"/>
    <mergeCell ref="O34:P34"/>
    <mergeCell ref="Q34:R34"/>
    <mergeCell ref="A37:H37"/>
    <mergeCell ref="I37:J37"/>
    <mergeCell ref="K37:L37"/>
    <mergeCell ref="M37:N37"/>
    <mergeCell ref="O37:P37"/>
    <mergeCell ref="Q37:R37"/>
    <mergeCell ref="A36:H36"/>
    <mergeCell ref="I36:J36"/>
    <mergeCell ref="K36:L36"/>
    <mergeCell ref="M36:N36"/>
    <mergeCell ref="O36:P36"/>
    <mergeCell ref="Q36:R36"/>
    <mergeCell ref="A39:N39"/>
    <mergeCell ref="A40:B40"/>
    <mergeCell ref="A41:B41"/>
    <mergeCell ref="A42:B42"/>
    <mergeCell ref="A43:N43"/>
    <mergeCell ref="B44:F44"/>
    <mergeCell ref="G44:H44"/>
    <mergeCell ref="I44:J44"/>
    <mergeCell ref="K44:L44"/>
    <mergeCell ref="M44:N44"/>
    <mergeCell ref="B45:F45"/>
    <mergeCell ref="G45:H45"/>
    <mergeCell ref="I45:J45"/>
    <mergeCell ref="K45:L45"/>
    <mergeCell ref="M45:N45"/>
    <mergeCell ref="B46:F46"/>
    <mergeCell ref="G46:H46"/>
    <mergeCell ref="I46:J46"/>
    <mergeCell ref="K46:L46"/>
    <mergeCell ref="M46:N46"/>
    <mergeCell ref="B47:F47"/>
    <mergeCell ref="G47:H47"/>
    <mergeCell ref="I47:J47"/>
    <mergeCell ref="K47:L47"/>
    <mergeCell ref="M47:N47"/>
    <mergeCell ref="B48:F48"/>
    <mergeCell ref="G48:H48"/>
    <mergeCell ref="I48:J48"/>
    <mergeCell ref="K48:L48"/>
    <mergeCell ref="M48:N48"/>
    <mergeCell ref="B49:F49"/>
    <mergeCell ref="G49:H49"/>
    <mergeCell ref="I49:J49"/>
    <mergeCell ref="K49:L49"/>
    <mergeCell ref="M49:N49"/>
    <mergeCell ref="B50:F50"/>
    <mergeCell ref="G50:H50"/>
    <mergeCell ref="I50:J50"/>
    <mergeCell ref="K50:L50"/>
    <mergeCell ref="M50:N50"/>
    <mergeCell ref="B51:F51"/>
    <mergeCell ref="G51:H51"/>
    <mergeCell ref="I51:J51"/>
    <mergeCell ref="K51:L51"/>
    <mergeCell ref="M51:N51"/>
    <mergeCell ref="B54:F54"/>
    <mergeCell ref="G54:H54"/>
    <mergeCell ref="I54:J54"/>
    <mergeCell ref="K54:L54"/>
    <mergeCell ref="M54:N54"/>
    <mergeCell ref="B53:F53"/>
    <mergeCell ref="G53:H53"/>
    <mergeCell ref="I53:J53"/>
    <mergeCell ref="K53:L53"/>
    <mergeCell ref="M53:N53"/>
    <mergeCell ref="B52:F52"/>
    <mergeCell ref="G52:H52"/>
    <mergeCell ref="I52:J52"/>
    <mergeCell ref="K52:L52"/>
    <mergeCell ref="M52:N52"/>
    <mergeCell ref="B55:F55"/>
    <mergeCell ref="G55:H55"/>
    <mergeCell ref="I55:J55"/>
    <mergeCell ref="K55:L55"/>
    <mergeCell ref="M55:N55"/>
    <mergeCell ref="B56:F56"/>
    <mergeCell ref="G56:H56"/>
    <mergeCell ref="I56:J56"/>
    <mergeCell ref="K56:L56"/>
    <mergeCell ref="M56:N56"/>
    <mergeCell ref="B57:F57"/>
    <mergeCell ref="G57:H57"/>
    <mergeCell ref="I57:J57"/>
    <mergeCell ref="K57:L57"/>
    <mergeCell ref="M57:N57"/>
    <mergeCell ref="B59:F59"/>
    <mergeCell ref="G59:H59"/>
    <mergeCell ref="I59:J59"/>
    <mergeCell ref="K59:L59"/>
    <mergeCell ref="M59:N59"/>
    <mergeCell ref="B58:F58"/>
    <mergeCell ref="G58:H58"/>
    <mergeCell ref="I58:J58"/>
    <mergeCell ref="K58:L58"/>
    <mergeCell ref="M58:N58"/>
    <mergeCell ref="A66:L66"/>
    <mergeCell ref="M66:N66"/>
    <mergeCell ref="B62:L62"/>
    <mergeCell ref="M62:N62"/>
    <mergeCell ref="A64:N64"/>
    <mergeCell ref="A65:D65"/>
    <mergeCell ref="E65:L65"/>
    <mergeCell ref="M65:N65"/>
    <mergeCell ref="B60:F60"/>
    <mergeCell ref="G60:H60"/>
    <mergeCell ref="I60:J60"/>
    <mergeCell ref="K60:L60"/>
    <mergeCell ref="M60:N60"/>
    <mergeCell ref="B61:F61"/>
    <mergeCell ref="G61:H61"/>
    <mergeCell ref="I61:J61"/>
    <mergeCell ref="K61:L61"/>
    <mergeCell ref="M61:N61"/>
  </mergeCells>
  <conditionalFormatting sqref="C41:N42">
    <cfRule type="cellIs" dxfId="18"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1:N42"/>
  </dataValidations>
  <pageMargins left="0.35433070866141736" right="0.35433070866141736" top="0.59055118110236227" bottom="0.59055118110236227" header="0.51181102362204722" footer="0.51181102362204722"/>
  <pageSetup paperSize="9" scale="82" fitToHeight="2" orientation="portrait" r:id="rId1"/>
  <headerFooter alignWithMargins="0"/>
  <rowBreaks count="1" manualBreakCount="1">
    <brk id="37" max="16383" man="1"/>
  </rowBreaks>
</worksheet>
</file>

<file path=xl/worksheets/sheet3.xml><?xml version="1.0" encoding="utf-8"?>
<worksheet xmlns="http://schemas.openxmlformats.org/spreadsheetml/2006/main" xmlns:r="http://schemas.openxmlformats.org/officeDocument/2006/relationships">
  <sheetPr>
    <pageSetUpPr fitToPage="1"/>
  </sheetPr>
  <dimension ref="A1:T63"/>
  <sheetViews>
    <sheetView zoomScale="70" zoomScaleNormal="70" workbookViewId="0">
      <selection activeCell="S19" sqref="S19"/>
    </sheetView>
  </sheetViews>
  <sheetFormatPr defaultColWidth="9.140625" defaultRowHeight="12.75"/>
  <cols>
    <col min="1" max="9" width="9.140625" style="5"/>
    <col min="10" max="10" width="10.140625" style="5" customWidth="1"/>
    <col min="11" max="11" width="9.140625" style="5"/>
    <col min="12" max="12" width="9.7109375" style="5" customWidth="1"/>
    <col min="13" max="13" width="11.42578125" style="5" customWidth="1"/>
    <col min="14" max="14" width="11" style="5" customWidth="1"/>
    <col min="15" max="15" width="19" style="5" customWidth="1"/>
    <col min="16" max="16384" width="9.140625" style="5"/>
  </cols>
  <sheetData>
    <row r="1" spans="1:20" ht="21.75" customHeight="1">
      <c r="A1" s="550"/>
      <c r="B1" s="551"/>
      <c r="C1" s="551"/>
      <c r="D1" s="551"/>
      <c r="E1" s="551"/>
      <c r="F1" s="551"/>
      <c r="G1" s="551"/>
      <c r="H1" s="551"/>
      <c r="I1" s="551"/>
      <c r="J1" s="551"/>
      <c r="K1" s="551"/>
      <c r="L1" s="551"/>
      <c r="M1" s="3" t="s">
        <v>105</v>
      </c>
      <c r="N1" s="4">
        <v>2019</v>
      </c>
    </row>
    <row r="2" spans="1:20" ht="24.75" customHeight="1" thickBot="1">
      <c r="A2" s="552" t="s">
        <v>106</v>
      </c>
      <c r="B2" s="443"/>
      <c r="C2" s="443"/>
      <c r="D2" s="443"/>
      <c r="E2" s="443"/>
      <c r="F2" s="443"/>
      <c r="G2" s="443"/>
      <c r="H2" s="443"/>
      <c r="I2" s="443"/>
      <c r="J2" s="443"/>
      <c r="K2" s="443"/>
      <c r="L2" s="443"/>
      <c r="M2" s="443"/>
      <c r="N2" s="553"/>
    </row>
    <row r="3" spans="1:20" ht="13.5" customHeight="1">
      <c r="A3" s="445" t="s">
        <v>107</v>
      </c>
      <c r="B3" s="446"/>
      <c r="C3" s="446"/>
      <c r="D3" s="446"/>
      <c r="E3" s="446"/>
      <c r="F3" s="446"/>
      <c r="G3" s="446"/>
      <c r="H3" s="446"/>
      <c r="I3" s="446"/>
      <c r="J3" s="446"/>
      <c r="K3" s="446"/>
      <c r="L3" s="446"/>
      <c r="M3" s="446"/>
      <c r="N3" s="447"/>
      <c r="O3" s="16"/>
      <c r="P3" s="16"/>
      <c r="Q3" s="16"/>
      <c r="R3" s="16"/>
      <c r="S3" s="16"/>
      <c r="T3" s="16"/>
    </row>
    <row r="4" spans="1:20" ht="15" customHeight="1">
      <c r="A4" s="554" t="s">
        <v>108</v>
      </c>
      <c r="B4" s="555"/>
      <c r="C4" s="555"/>
      <c r="D4" s="555"/>
      <c r="E4" s="555"/>
      <c r="F4" s="555"/>
      <c r="G4" s="556">
        <v>2016</v>
      </c>
      <c r="H4" s="556"/>
      <c r="I4" s="556">
        <v>2017</v>
      </c>
      <c r="J4" s="556"/>
      <c r="K4" s="557">
        <v>2018</v>
      </c>
      <c r="L4" s="557"/>
      <c r="M4" s="558">
        <v>2019</v>
      </c>
      <c r="N4" s="559"/>
      <c r="O4" s="1164"/>
      <c r="P4" s="16"/>
      <c r="Q4" s="16"/>
      <c r="R4" s="16"/>
      <c r="S4" s="16"/>
      <c r="T4" s="16"/>
    </row>
    <row r="5" spans="1:20" ht="12.75" customHeight="1">
      <c r="A5" s="570" t="s">
        <v>109</v>
      </c>
      <c r="B5" s="571"/>
      <c r="C5" s="571"/>
      <c r="D5" s="571"/>
      <c r="E5" s="571"/>
      <c r="F5" s="571"/>
      <c r="G5" s="572">
        <v>5633</v>
      </c>
      <c r="H5" s="572"/>
      <c r="I5" s="573">
        <v>5612</v>
      </c>
      <c r="J5" s="574"/>
      <c r="K5" s="574">
        <v>5635</v>
      </c>
      <c r="L5" s="574"/>
      <c r="M5" s="575"/>
      <c r="N5" s="576"/>
      <c r="O5" s="16"/>
      <c r="P5" s="16"/>
      <c r="Q5" s="16"/>
      <c r="R5" s="16"/>
      <c r="S5" s="16"/>
      <c r="T5" s="16"/>
    </row>
    <row r="6" spans="1:20" ht="12.75" customHeight="1">
      <c r="A6" s="563" t="s">
        <v>110</v>
      </c>
      <c r="B6" s="564"/>
      <c r="C6" s="564"/>
      <c r="D6" s="564"/>
      <c r="E6" s="564"/>
      <c r="F6" s="564"/>
      <c r="G6" s="565">
        <v>163</v>
      </c>
      <c r="H6" s="565"/>
      <c r="I6" s="566">
        <v>172</v>
      </c>
      <c r="J6" s="567"/>
      <c r="K6" s="567">
        <v>186</v>
      </c>
      <c r="L6" s="567"/>
      <c r="M6" s="568"/>
      <c r="N6" s="569"/>
      <c r="O6" s="6"/>
    </row>
    <row r="7" spans="1:20" hidden="1">
      <c r="A7" s="560"/>
      <c r="B7" s="561"/>
      <c r="C7" s="561"/>
      <c r="D7" s="561"/>
      <c r="E7" s="561"/>
      <c r="F7" s="561"/>
      <c r="G7" s="561"/>
      <c r="H7" s="561"/>
      <c r="I7" s="561"/>
      <c r="J7" s="561"/>
      <c r="K7" s="561"/>
      <c r="L7" s="561"/>
      <c r="M7" s="561"/>
      <c r="N7" s="562"/>
    </row>
    <row r="8" spans="1:20" ht="13.15" customHeight="1">
      <c r="A8" s="554" t="s">
        <v>108</v>
      </c>
      <c r="B8" s="555"/>
      <c r="C8" s="555"/>
      <c r="D8" s="555"/>
      <c r="E8" s="555"/>
      <c r="F8" s="555"/>
      <c r="G8" s="556">
        <v>2016</v>
      </c>
      <c r="H8" s="556"/>
      <c r="I8" s="556">
        <v>2017</v>
      </c>
      <c r="J8" s="556"/>
      <c r="K8" s="557">
        <v>2018</v>
      </c>
      <c r="L8" s="577"/>
      <c r="M8" s="557">
        <v>2019</v>
      </c>
      <c r="N8" s="559"/>
    </row>
    <row r="9" spans="1:20">
      <c r="A9" s="579" t="s">
        <v>111</v>
      </c>
      <c r="B9" s="580"/>
      <c r="C9" s="580"/>
      <c r="D9" s="580"/>
      <c r="E9" s="580"/>
      <c r="F9" s="580"/>
      <c r="G9" s="572">
        <v>38</v>
      </c>
      <c r="H9" s="572"/>
      <c r="I9" s="573">
        <v>47</v>
      </c>
      <c r="J9" s="574"/>
      <c r="K9" s="574">
        <v>42</v>
      </c>
      <c r="L9" s="574"/>
      <c r="M9" s="568"/>
      <c r="N9" s="569"/>
    </row>
    <row r="10" spans="1:20">
      <c r="A10" s="563" t="s">
        <v>112</v>
      </c>
      <c r="B10" s="564"/>
      <c r="C10" s="564"/>
      <c r="D10" s="564"/>
      <c r="E10" s="564"/>
      <c r="F10" s="564"/>
      <c r="G10" s="578">
        <v>49</v>
      </c>
      <c r="H10" s="578"/>
      <c r="I10" s="573">
        <v>46</v>
      </c>
      <c r="J10" s="574"/>
      <c r="K10" s="574">
        <v>37</v>
      </c>
      <c r="L10" s="574"/>
      <c r="M10" s="568"/>
      <c r="N10" s="569"/>
    </row>
    <row r="11" spans="1:20" ht="13.15" customHeight="1">
      <c r="A11" s="563" t="s">
        <v>113</v>
      </c>
      <c r="B11" s="564"/>
      <c r="C11" s="564"/>
      <c r="D11" s="564"/>
      <c r="E11" s="564"/>
      <c r="F11" s="564"/>
      <c r="G11" s="582">
        <v>202</v>
      </c>
      <c r="H11" s="582"/>
      <c r="I11" s="573">
        <v>214</v>
      </c>
      <c r="J11" s="574"/>
      <c r="K11" s="574">
        <v>229</v>
      </c>
      <c r="L11" s="574"/>
      <c r="M11" s="568"/>
      <c r="N11" s="569"/>
    </row>
    <row r="12" spans="1:20">
      <c r="A12" s="560" t="s">
        <v>114</v>
      </c>
      <c r="B12" s="561"/>
      <c r="C12" s="561"/>
      <c r="D12" s="561"/>
      <c r="E12" s="561"/>
      <c r="F12" s="561"/>
      <c r="G12" s="581">
        <v>227</v>
      </c>
      <c r="H12" s="581"/>
      <c r="I12" s="573">
        <v>236</v>
      </c>
      <c r="J12" s="574"/>
      <c r="K12" s="574">
        <v>211</v>
      </c>
      <c r="L12" s="574"/>
      <c r="M12" s="568"/>
      <c r="N12" s="569"/>
    </row>
    <row r="13" spans="1:20" s="8" customFormat="1" ht="12.75" customHeight="1">
      <c r="A13" s="589" t="s">
        <v>115</v>
      </c>
      <c r="B13" s="590"/>
      <c r="C13" s="590"/>
      <c r="D13" s="590"/>
      <c r="E13" s="590"/>
      <c r="F13" s="590"/>
      <c r="G13" s="556">
        <v>2016</v>
      </c>
      <c r="H13" s="556"/>
      <c r="I13" s="556">
        <v>2017</v>
      </c>
      <c r="J13" s="556"/>
      <c r="K13" s="557">
        <v>2018</v>
      </c>
      <c r="L13" s="577"/>
      <c r="M13" s="557">
        <v>2019</v>
      </c>
      <c r="N13" s="559"/>
      <c r="O13" s="7"/>
    </row>
    <row r="14" spans="1:20" ht="12.75" customHeight="1">
      <c r="A14" s="584" t="s">
        <v>116</v>
      </c>
      <c r="B14" s="585"/>
      <c r="C14" s="585"/>
      <c r="D14" s="585"/>
      <c r="E14" s="586" t="s">
        <v>117</v>
      </c>
      <c r="F14" s="586"/>
      <c r="G14" s="572">
        <v>353</v>
      </c>
      <c r="H14" s="572"/>
      <c r="I14" s="573">
        <v>343</v>
      </c>
      <c r="J14" s="574"/>
      <c r="K14" s="574">
        <v>343</v>
      </c>
      <c r="L14" s="574"/>
      <c r="M14" s="587"/>
      <c r="N14" s="588"/>
      <c r="O14" s="9"/>
    </row>
    <row r="15" spans="1:20" ht="12.75" customHeight="1">
      <c r="A15" s="563" t="s">
        <v>118</v>
      </c>
      <c r="B15" s="564"/>
      <c r="C15" s="564"/>
      <c r="D15" s="564"/>
      <c r="E15" s="583" t="s">
        <v>119</v>
      </c>
      <c r="F15" s="583" t="s">
        <v>119</v>
      </c>
      <c r="G15" s="578">
        <v>468</v>
      </c>
      <c r="H15" s="578"/>
      <c r="I15" s="573">
        <v>463</v>
      </c>
      <c r="J15" s="574"/>
      <c r="K15" s="574">
        <v>465</v>
      </c>
      <c r="L15" s="574"/>
      <c r="M15" s="568"/>
      <c r="N15" s="569"/>
      <c r="O15" s="9"/>
    </row>
    <row r="16" spans="1:20" ht="12.75" customHeight="1">
      <c r="A16" s="563" t="s">
        <v>120</v>
      </c>
      <c r="B16" s="564"/>
      <c r="C16" s="564"/>
      <c r="D16" s="564"/>
      <c r="E16" s="583" t="s">
        <v>121</v>
      </c>
      <c r="F16" s="583" t="s">
        <v>121</v>
      </c>
      <c r="G16" s="582">
        <v>801</v>
      </c>
      <c r="H16" s="582"/>
      <c r="I16" s="573">
        <v>794</v>
      </c>
      <c r="J16" s="574"/>
      <c r="K16" s="574">
        <v>806</v>
      </c>
      <c r="L16" s="574"/>
      <c r="M16" s="568"/>
      <c r="N16" s="569"/>
      <c r="O16" s="9"/>
    </row>
    <row r="17" spans="1:15">
      <c r="A17" s="563" t="s">
        <v>122</v>
      </c>
      <c r="B17" s="564"/>
      <c r="C17" s="564"/>
      <c r="D17" s="564"/>
      <c r="E17" s="583" t="s">
        <v>123</v>
      </c>
      <c r="F17" s="583" t="s">
        <v>123</v>
      </c>
      <c r="G17" s="582">
        <v>2917</v>
      </c>
      <c r="H17" s="582"/>
      <c r="I17" s="573">
        <v>2898</v>
      </c>
      <c r="J17" s="574"/>
      <c r="K17" s="574">
        <v>2861</v>
      </c>
      <c r="L17" s="574"/>
      <c r="M17" s="568"/>
      <c r="N17" s="569"/>
    </row>
    <row r="18" spans="1:15">
      <c r="A18" s="560" t="s">
        <v>124</v>
      </c>
      <c r="B18" s="561"/>
      <c r="C18" s="561"/>
      <c r="D18" s="561"/>
      <c r="E18" s="591" t="s">
        <v>125</v>
      </c>
      <c r="F18" s="591" t="s">
        <v>125</v>
      </c>
      <c r="G18" s="581">
        <v>1094</v>
      </c>
      <c r="H18" s="581"/>
      <c r="I18" s="573">
        <v>1114</v>
      </c>
      <c r="J18" s="574"/>
      <c r="K18" s="574">
        <v>1160</v>
      </c>
      <c r="L18" s="574"/>
      <c r="M18" s="592"/>
      <c r="N18" s="593"/>
    </row>
    <row r="19" spans="1:15">
      <c r="A19" s="589" t="s">
        <v>126</v>
      </c>
      <c r="B19" s="590"/>
      <c r="C19" s="590"/>
      <c r="D19" s="590"/>
      <c r="E19" s="590"/>
      <c r="F19" s="590"/>
      <c r="G19" s="556">
        <v>2016</v>
      </c>
      <c r="H19" s="556"/>
      <c r="I19" s="556">
        <v>2017</v>
      </c>
      <c r="J19" s="556"/>
      <c r="K19" s="557">
        <v>2018</v>
      </c>
      <c r="L19" s="577"/>
      <c r="M19" s="557">
        <v>2019</v>
      </c>
      <c r="N19" s="559"/>
    </row>
    <row r="20" spans="1:15">
      <c r="A20" s="584" t="s">
        <v>127</v>
      </c>
      <c r="B20" s="585"/>
      <c r="C20" s="585"/>
      <c r="D20" s="585"/>
      <c r="E20" s="586" t="s">
        <v>128</v>
      </c>
      <c r="F20" s="586"/>
      <c r="G20" s="572">
        <v>191</v>
      </c>
      <c r="H20" s="572"/>
      <c r="I20" s="573">
        <v>185</v>
      </c>
      <c r="J20" s="574"/>
      <c r="K20" s="574">
        <v>183</v>
      </c>
      <c r="L20" s="574"/>
      <c r="M20" s="594"/>
      <c r="N20" s="595"/>
    </row>
    <row r="21" spans="1:15">
      <c r="A21" s="563" t="s">
        <v>129</v>
      </c>
      <c r="B21" s="564"/>
      <c r="C21" s="564"/>
      <c r="D21" s="564"/>
      <c r="E21" s="610" t="s">
        <v>130</v>
      </c>
      <c r="F21" s="583"/>
      <c r="G21" s="578">
        <v>569</v>
      </c>
      <c r="H21" s="578"/>
      <c r="I21" s="573">
        <v>571</v>
      </c>
      <c r="J21" s="574"/>
      <c r="K21" s="574">
        <v>563</v>
      </c>
      <c r="L21" s="574"/>
      <c r="M21" s="608"/>
      <c r="N21" s="569"/>
    </row>
    <row r="22" spans="1:15">
      <c r="A22" s="563" t="s">
        <v>131</v>
      </c>
      <c r="B22" s="564"/>
      <c r="C22" s="564"/>
      <c r="D22" s="564"/>
      <c r="E22" s="583" t="s">
        <v>132</v>
      </c>
      <c r="F22" s="583"/>
      <c r="G22" s="565">
        <v>1018</v>
      </c>
      <c r="H22" s="565"/>
      <c r="I22" s="573">
        <v>1009</v>
      </c>
      <c r="J22" s="574"/>
      <c r="K22" s="574">
        <v>1018</v>
      </c>
      <c r="L22" s="574"/>
      <c r="M22" s="608"/>
      <c r="N22" s="569"/>
    </row>
    <row r="23" spans="1:15">
      <c r="A23" s="563" t="s">
        <v>31</v>
      </c>
      <c r="B23" s="564"/>
      <c r="C23" s="564"/>
      <c r="D23" s="564"/>
      <c r="E23" s="583" t="s">
        <v>133</v>
      </c>
      <c r="F23" s="583"/>
      <c r="G23" s="609">
        <v>581</v>
      </c>
      <c r="H23" s="609"/>
      <c r="I23" s="573">
        <v>574</v>
      </c>
      <c r="J23" s="574"/>
      <c r="K23" s="574">
        <v>577</v>
      </c>
      <c r="L23" s="574"/>
      <c r="M23" s="608"/>
      <c r="N23" s="569"/>
    </row>
    <row r="24" spans="1:15" ht="15.75" customHeight="1" thickBot="1">
      <c r="A24" s="10" t="s">
        <v>134</v>
      </c>
      <c r="B24" s="11"/>
      <c r="C24" s="12"/>
      <c r="D24" s="13"/>
      <c r="E24" s="14"/>
      <c r="F24" s="11"/>
      <c r="G24" s="12"/>
      <c r="H24" s="15"/>
      <c r="I24" s="596"/>
      <c r="J24" s="597"/>
      <c r="K24" s="597"/>
      <c r="L24" s="598"/>
      <c r="M24" s="599"/>
      <c r="N24" s="600"/>
    </row>
    <row r="26" spans="1:15" ht="13.5" thickBot="1"/>
    <row r="27" spans="1:15">
      <c r="A27" s="601" t="s">
        <v>135</v>
      </c>
      <c r="B27" s="602"/>
      <c r="C27" s="602"/>
      <c r="D27" s="602"/>
      <c r="E27" s="602"/>
      <c r="F27" s="602"/>
      <c r="G27" s="602"/>
      <c r="H27" s="602"/>
      <c r="I27" s="602"/>
      <c r="J27" s="602"/>
      <c r="K27" s="602"/>
      <c r="L27" s="602"/>
      <c r="M27" s="602"/>
      <c r="N27" s="603"/>
    </row>
    <row r="28" spans="1:15">
      <c r="A28" s="604" t="s">
        <v>136</v>
      </c>
      <c r="B28" s="605"/>
      <c r="C28" s="605"/>
      <c r="D28" s="605"/>
      <c r="E28" s="605"/>
      <c r="F28" s="605"/>
      <c r="G28" s="605"/>
      <c r="H28" s="605"/>
      <c r="I28" s="605"/>
      <c r="J28" s="605"/>
      <c r="K28" s="605"/>
      <c r="L28" s="605"/>
      <c r="M28" s="606">
        <v>12</v>
      </c>
      <c r="N28" s="607"/>
      <c r="O28" s="16"/>
    </row>
    <row r="29" spans="1:15">
      <c r="A29" s="611" t="s">
        <v>137</v>
      </c>
      <c r="B29" s="612"/>
      <c r="C29" s="612"/>
      <c r="D29" s="612"/>
      <c r="E29" s="612"/>
      <c r="F29" s="612"/>
      <c r="G29" s="612"/>
      <c r="H29" s="612"/>
      <c r="I29" s="612"/>
      <c r="J29" s="612"/>
      <c r="K29" s="612"/>
      <c r="L29" s="612"/>
      <c r="M29" s="568" t="s">
        <v>356</v>
      </c>
      <c r="N29" s="569"/>
    </row>
    <row r="30" spans="1:15" ht="13.5" customHeight="1">
      <c r="A30" s="617" t="s">
        <v>138</v>
      </c>
      <c r="B30" s="618"/>
      <c r="C30" s="618"/>
      <c r="D30" s="618"/>
      <c r="E30" s="618"/>
      <c r="F30" s="618"/>
      <c r="G30" s="618"/>
      <c r="H30" s="618"/>
      <c r="I30" s="618"/>
      <c r="J30" s="618"/>
      <c r="K30" s="618"/>
      <c r="L30" s="618"/>
      <c r="M30" s="618"/>
      <c r="N30" s="619"/>
    </row>
    <row r="31" spans="1:15">
      <c r="A31" s="611" t="s">
        <v>139</v>
      </c>
      <c r="B31" s="612"/>
      <c r="C31" s="612"/>
      <c r="D31" s="612"/>
      <c r="E31" s="612"/>
      <c r="F31" s="612"/>
      <c r="G31" s="612"/>
      <c r="H31" s="612"/>
      <c r="I31" s="612"/>
      <c r="J31" s="612"/>
      <c r="K31" s="612"/>
      <c r="L31" s="612"/>
      <c r="M31" s="568" t="s">
        <v>356</v>
      </c>
      <c r="N31" s="569"/>
    </row>
    <row r="32" spans="1:15" ht="13.5" thickBot="1">
      <c r="A32" s="613" t="s">
        <v>140</v>
      </c>
      <c r="B32" s="614"/>
      <c r="C32" s="614"/>
      <c r="D32" s="614"/>
      <c r="E32" s="614"/>
      <c r="F32" s="614"/>
      <c r="G32" s="614"/>
      <c r="H32" s="614"/>
      <c r="I32" s="614"/>
      <c r="J32" s="614"/>
      <c r="K32" s="614"/>
      <c r="L32" s="614"/>
      <c r="M32" s="615"/>
      <c r="N32" s="616"/>
    </row>
    <row r="34" spans="1:15" ht="13.5" thickBot="1"/>
    <row r="35" spans="1:15">
      <c r="A35" s="445" t="s">
        <v>141</v>
      </c>
      <c r="B35" s="446"/>
      <c r="C35" s="446"/>
      <c r="D35" s="446"/>
      <c r="E35" s="446"/>
      <c r="F35" s="446"/>
      <c r="G35" s="446"/>
      <c r="H35" s="446"/>
      <c r="I35" s="446"/>
      <c r="J35" s="446"/>
      <c r="K35" s="446"/>
      <c r="L35" s="446"/>
      <c r="M35" s="446"/>
      <c r="N35" s="447"/>
    </row>
    <row r="36" spans="1:15">
      <c r="A36" s="17" t="s">
        <v>142</v>
      </c>
      <c r="B36" s="18"/>
      <c r="C36" s="18"/>
      <c r="D36" s="18"/>
      <c r="E36" s="18"/>
      <c r="F36" s="18"/>
      <c r="G36" s="556">
        <v>2016</v>
      </c>
      <c r="H36" s="556"/>
      <c r="I36" s="556">
        <v>2017</v>
      </c>
      <c r="J36" s="556"/>
      <c r="K36" s="557">
        <v>2018</v>
      </c>
      <c r="L36" s="577"/>
      <c r="M36" s="557">
        <v>2019</v>
      </c>
      <c r="N36" s="559"/>
    </row>
    <row r="37" spans="1:15">
      <c r="A37" s="623" t="s">
        <v>143</v>
      </c>
      <c r="B37" s="624"/>
      <c r="C37" s="624"/>
      <c r="D37" s="19" t="s">
        <v>144</v>
      </c>
      <c r="E37" s="624"/>
      <c r="F37" s="625"/>
      <c r="G37" s="580">
        <v>4.5</v>
      </c>
      <c r="H37" s="580"/>
      <c r="I37" s="580">
        <v>4.5</v>
      </c>
      <c r="J37" s="580"/>
      <c r="K37" s="580">
        <v>4.5</v>
      </c>
      <c r="L37" s="580"/>
      <c r="M37" s="628"/>
      <c r="N37" s="629"/>
    </row>
    <row r="38" spans="1:15">
      <c r="A38" s="620" t="s">
        <v>145</v>
      </c>
      <c r="B38" s="621"/>
      <c r="C38" s="621"/>
      <c r="D38" s="20" t="s">
        <v>144</v>
      </c>
      <c r="E38" s="621"/>
      <c r="F38" s="622"/>
      <c r="G38" s="612">
        <v>13</v>
      </c>
      <c r="H38" s="612"/>
      <c r="I38" s="612">
        <v>13</v>
      </c>
      <c r="J38" s="612"/>
      <c r="K38" s="612">
        <v>13</v>
      </c>
      <c r="L38" s="612"/>
      <c r="M38" s="626"/>
      <c r="N38" s="627"/>
    </row>
    <row r="39" spans="1:15">
      <c r="A39" s="620" t="s">
        <v>146</v>
      </c>
      <c r="B39" s="621"/>
      <c r="C39" s="621"/>
      <c r="D39" s="20" t="s">
        <v>144</v>
      </c>
      <c r="E39" s="621"/>
      <c r="F39" s="622"/>
      <c r="G39" s="612">
        <v>25</v>
      </c>
      <c r="H39" s="612"/>
      <c r="I39" s="612">
        <v>25</v>
      </c>
      <c r="J39" s="612"/>
      <c r="K39" s="612">
        <v>25</v>
      </c>
      <c r="L39" s="612"/>
      <c r="M39" s="626"/>
      <c r="N39" s="627"/>
      <c r="O39" s="41"/>
    </row>
    <row r="40" spans="1:15">
      <c r="A40" s="620" t="s">
        <v>147</v>
      </c>
      <c r="B40" s="621"/>
      <c r="C40" s="621"/>
      <c r="D40" s="20" t="s">
        <v>144</v>
      </c>
      <c r="E40" s="621"/>
      <c r="F40" s="622"/>
      <c r="G40" s="612">
        <v>5</v>
      </c>
      <c r="H40" s="612"/>
      <c r="I40" s="612">
        <v>5</v>
      </c>
      <c r="J40" s="612"/>
      <c r="K40" s="612">
        <v>5</v>
      </c>
      <c r="L40" s="612"/>
      <c r="M40" s="626"/>
      <c r="N40" s="627"/>
    </row>
    <row r="41" spans="1:15">
      <c r="A41" s="636" t="s">
        <v>148</v>
      </c>
      <c r="B41" s="637"/>
      <c r="C41" s="637"/>
      <c r="D41" s="361" t="s">
        <v>144</v>
      </c>
      <c r="E41" s="637"/>
      <c r="F41" s="638"/>
      <c r="G41" s="630">
        <v>0</v>
      </c>
      <c r="H41" s="630"/>
      <c r="I41" s="630">
        <v>0</v>
      </c>
      <c r="J41" s="630"/>
      <c r="K41" s="630">
        <v>0</v>
      </c>
      <c r="L41" s="630"/>
      <c r="M41" s="631"/>
      <c r="N41" s="632"/>
    </row>
    <row r="42" spans="1:15" ht="13.5" thickBot="1">
      <c r="A42" s="641"/>
      <c r="B42" s="639"/>
      <c r="C42" s="639"/>
      <c r="D42" s="21"/>
      <c r="E42" s="639" t="s">
        <v>149</v>
      </c>
      <c r="F42" s="640"/>
      <c r="G42" s="614">
        <f>SUM(G37:H41)</f>
        <v>47.5</v>
      </c>
      <c r="H42" s="614"/>
      <c r="I42" s="614">
        <f>SUM(I37:J41)</f>
        <v>47.5</v>
      </c>
      <c r="J42" s="614"/>
      <c r="K42" s="614">
        <f>SUM(K37:L41)</f>
        <v>47.5</v>
      </c>
      <c r="L42" s="614"/>
      <c r="M42" s="633">
        <f>(M37+M38+M39+M40+M41)</f>
        <v>0</v>
      </c>
      <c r="N42" s="634"/>
    </row>
    <row r="45" spans="1:15">
      <c r="A45" s="635"/>
      <c r="B45" s="635"/>
      <c r="C45" s="635"/>
      <c r="E45" s="22"/>
    </row>
    <row r="47" spans="1:15">
      <c r="A47" s="635"/>
      <c r="B47" s="635"/>
    </row>
    <row r="48" spans="1:15">
      <c r="A48" s="635"/>
      <c r="B48" s="635"/>
    </row>
    <row r="49" spans="1:2">
      <c r="A49" s="635"/>
      <c r="B49" s="635"/>
    </row>
    <row r="50" spans="1:2">
      <c r="A50" s="635"/>
      <c r="B50" s="635"/>
    </row>
    <row r="51" spans="1:2">
      <c r="A51" s="635"/>
      <c r="B51" s="635"/>
    </row>
    <row r="52" spans="1:2">
      <c r="A52" s="635"/>
      <c r="B52" s="635"/>
    </row>
    <row r="53" spans="1:2">
      <c r="A53" s="635"/>
      <c r="B53" s="635"/>
    </row>
    <row r="54" spans="1:2">
      <c r="A54" s="635"/>
      <c r="B54" s="635"/>
    </row>
    <row r="55" spans="1:2">
      <c r="A55" s="635"/>
      <c r="B55" s="635"/>
    </row>
    <row r="56" spans="1:2">
      <c r="A56" s="635"/>
      <c r="B56" s="635"/>
    </row>
    <row r="57" spans="1:2">
      <c r="A57" s="635"/>
      <c r="B57" s="635"/>
    </row>
    <row r="58" spans="1:2">
      <c r="A58" s="635"/>
      <c r="B58" s="635"/>
    </row>
    <row r="59" spans="1:2">
      <c r="A59" s="635"/>
      <c r="B59" s="635"/>
    </row>
    <row r="60" spans="1:2">
      <c r="A60" s="635"/>
      <c r="B60" s="635"/>
    </row>
    <row r="61" spans="1:2">
      <c r="A61" s="635"/>
      <c r="B61" s="635"/>
    </row>
    <row r="62" spans="1:2">
      <c r="A62" s="635"/>
      <c r="B62" s="635"/>
    </row>
    <row r="63" spans="1:2">
      <c r="A63" s="635"/>
      <c r="B63" s="635"/>
    </row>
  </sheetData>
  <customSheetViews>
    <customSheetView guid="{FD66CCA4-E734-40F6-A42D-704ADC03C8FF}" showPageBreaks="1" fitToPage="1" printArea="1" hiddenRows="1" showRuler="0" topLeftCell="A2">
      <selection activeCell="P40" sqref="P40"/>
      <pageMargins left="0.39370078740157483" right="0.39370078740157483" top="0.67" bottom="0.19685039370078741" header="0.19685039370078741" footer="0.19685039370078741"/>
      <pageSetup paperSize="9" scale="99" orientation="landscape" r:id="rId1"/>
      <headerFooter alignWithMargins="0">
        <oddHeader>&amp;C&amp;B</oddHeader>
        <oddFooter>&amp;L&amp;"Tahoma,Corsivo"&amp;8Elenco Processi&amp;R&amp;P</oddFooter>
      </headerFooter>
    </customSheetView>
    <customSheetView guid="{0CDFE071-D2BF-4AC9-96FE-3C7CC2EB89D1}" showPageBreaks="1" fitToPage="1" printArea="1" hiddenRows="1" topLeftCell="A14">
      <selection activeCell="G38" sqref="G38:N42"/>
      <pageMargins left="0.39370078740157483" right="0.39370078740157483" top="0.67" bottom="0.19685039370078741" header="0.19685039370078741" footer="0.19685039370078741"/>
      <pageSetup paperSize="9" scale="98" orientation="landscape" r:id="rId2"/>
      <headerFooter alignWithMargins="0">
        <oddHeader>&amp;C&amp;B</oddHeader>
        <oddFooter>&amp;L&amp;"Tahoma,Corsivo"&amp;8Elenco Processi&amp;R&amp;P</oddFooter>
      </headerFooter>
    </customSheetView>
    <customSheetView guid="{5274FD7E-76C2-47C3-8C9C-C2C181076605}" showPageBreaks="1" fitToPage="1" showRuler="0" topLeftCell="A14">
      <selection activeCell="G38" sqref="G38:N42"/>
      <pageMargins left="0.39370078740157483" right="0.39370078740157483" top="0.67" bottom="0.19685039370078741" header="0.19685039370078741" footer="0.19685039370078741"/>
      <pageSetup paperSize="9" scale="65" orientation="landscape" r:id="rId3"/>
      <headerFooter alignWithMargins="0">
        <oddHeader>&amp;C&amp;B</oddHeader>
        <oddFooter>&amp;L&amp;"Tahoma,Corsivo"&amp;8Elenco Processi&amp;R&amp;P</oddFooter>
      </headerFooter>
    </customSheetView>
  </customSheetViews>
  <mergeCells count="183">
    <mergeCell ref="A58:B58"/>
    <mergeCell ref="A47:B47"/>
    <mergeCell ref="A48:B48"/>
    <mergeCell ref="A49:B49"/>
    <mergeCell ref="A50:B50"/>
    <mergeCell ref="A51:B51"/>
    <mergeCell ref="A52:B52"/>
    <mergeCell ref="A63:B63"/>
    <mergeCell ref="A53:B53"/>
    <mergeCell ref="A54:B54"/>
    <mergeCell ref="A55:B55"/>
    <mergeCell ref="A56:B56"/>
    <mergeCell ref="A57:B57"/>
    <mergeCell ref="A59:B59"/>
    <mergeCell ref="A60:B60"/>
    <mergeCell ref="A61:B61"/>
    <mergeCell ref="A62:B62"/>
    <mergeCell ref="A45:C45"/>
    <mergeCell ref="A41:C41"/>
    <mergeCell ref="E41:F41"/>
    <mergeCell ref="G41:H41"/>
    <mergeCell ref="I41:J41"/>
    <mergeCell ref="E42:F42"/>
    <mergeCell ref="G42:H42"/>
    <mergeCell ref="I42:J42"/>
    <mergeCell ref="K42:L42"/>
    <mergeCell ref="A42:C42"/>
    <mergeCell ref="A40:C40"/>
    <mergeCell ref="E40:F40"/>
    <mergeCell ref="K40:L40"/>
    <mergeCell ref="M40:N40"/>
    <mergeCell ref="G40:H40"/>
    <mergeCell ref="I40:J40"/>
    <mergeCell ref="K41:L41"/>
    <mergeCell ref="M41:N41"/>
    <mergeCell ref="M42:N42"/>
    <mergeCell ref="A39:C39"/>
    <mergeCell ref="E39:F39"/>
    <mergeCell ref="A37:C37"/>
    <mergeCell ref="E37:F37"/>
    <mergeCell ref="A38:C38"/>
    <mergeCell ref="E38:F38"/>
    <mergeCell ref="K39:L39"/>
    <mergeCell ref="A35:N35"/>
    <mergeCell ref="G36:H36"/>
    <mergeCell ref="I36:J36"/>
    <mergeCell ref="K36:L36"/>
    <mergeCell ref="M36:N36"/>
    <mergeCell ref="M39:N39"/>
    <mergeCell ref="G37:H37"/>
    <mergeCell ref="I37:J37"/>
    <mergeCell ref="K37:L37"/>
    <mergeCell ref="M37:N37"/>
    <mergeCell ref="K38:L38"/>
    <mergeCell ref="M38:N38"/>
    <mergeCell ref="G38:H38"/>
    <mergeCell ref="I38:J38"/>
    <mergeCell ref="G39:H39"/>
    <mergeCell ref="I39:J39"/>
    <mergeCell ref="A31:C31"/>
    <mergeCell ref="D31:L31"/>
    <mergeCell ref="M31:N31"/>
    <mergeCell ref="A32:C32"/>
    <mergeCell ref="D32:L32"/>
    <mergeCell ref="M32:N32"/>
    <mergeCell ref="A29:C29"/>
    <mergeCell ref="D29:L29"/>
    <mergeCell ref="M29:N29"/>
    <mergeCell ref="A30:N30"/>
    <mergeCell ref="I24:L24"/>
    <mergeCell ref="M24:N24"/>
    <mergeCell ref="A27:N27"/>
    <mergeCell ref="A28:L28"/>
    <mergeCell ref="M28:N28"/>
    <mergeCell ref="M21:N21"/>
    <mergeCell ref="K22:L22"/>
    <mergeCell ref="M22:N22"/>
    <mergeCell ref="K23:L23"/>
    <mergeCell ref="M23:N23"/>
    <mergeCell ref="A23:D23"/>
    <mergeCell ref="E23:F23"/>
    <mergeCell ref="G23:H23"/>
    <mergeCell ref="I23:J23"/>
    <mergeCell ref="A22:D22"/>
    <mergeCell ref="E22:F22"/>
    <mergeCell ref="G22:H22"/>
    <mergeCell ref="I22:J22"/>
    <mergeCell ref="A21:D21"/>
    <mergeCell ref="E21:F21"/>
    <mergeCell ref="G21:H21"/>
    <mergeCell ref="I21:J21"/>
    <mergeCell ref="K21:L21"/>
    <mergeCell ref="A18:D18"/>
    <mergeCell ref="E18:F18"/>
    <mergeCell ref="G18:H18"/>
    <mergeCell ref="I18:J18"/>
    <mergeCell ref="K18:L18"/>
    <mergeCell ref="M18:N18"/>
    <mergeCell ref="A17:D17"/>
    <mergeCell ref="A20:D20"/>
    <mergeCell ref="E20:F20"/>
    <mergeCell ref="G20:H20"/>
    <mergeCell ref="I20:J20"/>
    <mergeCell ref="K20:L20"/>
    <mergeCell ref="M20:N20"/>
    <mergeCell ref="A19:F19"/>
    <mergeCell ref="G19:H19"/>
    <mergeCell ref="I19:J19"/>
    <mergeCell ref="K19:L19"/>
    <mergeCell ref="M19:N19"/>
    <mergeCell ref="A16:D16"/>
    <mergeCell ref="E16:F16"/>
    <mergeCell ref="G16:H16"/>
    <mergeCell ref="I16:J16"/>
    <mergeCell ref="K16:L16"/>
    <mergeCell ref="M16:N16"/>
    <mergeCell ref="E17:F17"/>
    <mergeCell ref="G17:H17"/>
    <mergeCell ref="I17:J17"/>
    <mergeCell ref="K17:L17"/>
    <mergeCell ref="M17:N17"/>
    <mergeCell ref="A15:D15"/>
    <mergeCell ref="E15:F15"/>
    <mergeCell ref="G15:H15"/>
    <mergeCell ref="M13:N13"/>
    <mergeCell ref="A14:D14"/>
    <mergeCell ref="E14:F14"/>
    <mergeCell ref="G14:H14"/>
    <mergeCell ref="I14:J14"/>
    <mergeCell ref="K14:L14"/>
    <mergeCell ref="M14:N14"/>
    <mergeCell ref="K15:L15"/>
    <mergeCell ref="I15:J15"/>
    <mergeCell ref="M15:N15"/>
    <mergeCell ref="A13:F13"/>
    <mergeCell ref="G13:H13"/>
    <mergeCell ref="I13:J13"/>
    <mergeCell ref="K13:L13"/>
    <mergeCell ref="M11:N11"/>
    <mergeCell ref="A12:F12"/>
    <mergeCell ref="G12:H12"/>
    <mergeCell ref="I12:J12"/>
    <mergeCell ref="K12:L12"/>
    <mergeCell ref="M12:N12"/>
    <mergeCell ref="A11:F11"/>
    <mergeCell ref="G11:H11"/>
    <mergeCell ref="I11:J11"/>
    <mergeCell ref="K11:L11"/>
    <mergeCell ref="M9:N9"/>
    <mergeCell ref="A10:F10"/>
    <mergeCell ref="G10:H10"/>
    <mergeCell ref="I10:J10"/>
    <mergeCell ref="K10:L10"/>
    <mergeCell ref="M10:N10"/>
    <mergeCell ref="A9:F9"/>
    <mergeCell ref="G9:H9"/>
    <mergeCell ref="I9:J9"/>
    <mergeCell ref="K9:L9"/>
    <mergeCell ref="M8:N8"/>
    <mergeCell ref="A5:F5"/>
    <mergeCell ref="G5:H5"/>
    <mergeCell ref="I5:J5"/>
    <mergeCell ref="K5:L5"/>
    <mergeCell ref="M5:N5"/>
    <mergeCell ref="A8:F8"/>
    <mergeCell ref="G8:H8"/>
    <mergeCell ref="I8:J8"/>
    <mergeCell ref="K8:L8"/>
    <mergeCell ref="A1:L1"/>
    <mergeCell ref="A2:N2"/>
    <mergeCell ref="A3:N3"/>
    <mergeCell ref="A4:F4"/>
    <mergeCell ref="G4:H4"/>
    <mergeCell ref="I4:J4"/>
    <mergeCell ref="K4:L4"/>
    <mergeCell ref="M4:N4"/>
    <mergeCell ref="A7:F7"/>
    <mergeCell ref="G7:N7"/>
    <mergeCell ref="A6:F6"/>
    <mergeCell ref="G6:H6"/>
    <mergeCell ref="I6:J6"/>
    <mergeCell ref="K6:L6"/>
    <mergeCell ref="M6:N6"/>
  </mergeCells>
  <phoneticPr fontId="27" type="noConversion"/>
  <pageMargins left="0.39370078740157483" right="0.39370078740157483" top="0.6692913385826772" bottom="0.19685039370078741" header="0.19685039370078741" footer="0.19685039370078741"/>
  <pageSetup paperSize="9" scale="71" orientation="portrait" r:id="rId4"/>
  <headerFooter alignWithMargins="0">
    <oddHeader>&amp;CCOMUNE DI CANDIOLO PIANO DELLE PERFORMANCE 2019</oddHeader>
    <oddFooter>&amp;L&amp;"Tahoma,Corsivo"&amp;8Elenco Processi&amp;R&amp;P</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O108"/>
  <sheetViews>
    <sheetView view="pageLayout" topLeftCell="A55" zoomScale="85" zoomScalePageLayoutView="85" workbookViewId="0">
      <selection activeCell="A4" sqref="A4:D5"/>
    </sheetView>
  </sheetViews>
  <sheetFormatPr defaultColWidth="9.140625" defaultRowHeight="12.75"/>
  <cols>
    <col min="1" max="4" width="9.140625" style="5"/>
    <col min="5" max="6" width="14" style="5" customWidth="1"/>
    <col min="7" max="7" width="14.28515625" style="5" customWidth="1"/>
    <col min="8" max="8" width="12.7109375" style="5" customWidth="1"/>
    <col min="9" max="9" width="12.42578125" style="5" customWidth="1"/>
    <col min="10" max="10" width="13" style="5" customWidth="1"/>
    <col min="11" max="11" width="12.85546875" style="5" customWidth="1"/>
    <col min="12" max="12" width="13" style="5" customWidth="1"/>
    <col min="13" max="13" width="9.140625" style="5"/>
    <col min="14" max="14" width="19" style="5" customWidth="1"/>
    <col min="15" max="16384" width="9.140625" style="5"/>
  </cols>
  <sheetData>
    <row r="1" spans="1:15" ht="21.75" customHeight="1">
      <c r="A1" s="652"/>
      <c r="B1" s="653"/>
      <c r="C1" s="653"/>
      <c r="D1" s="653"/>
      <c r="E1" s="653"/>
      <c r="F1" s="653"/>
      <c r="G1" s="653"/>
      <c r="H1" s="653"/>
      <c r="I1" s="653"/>
      <c r="J1" s="653"/>
      <c r="K1" s="23" t="s">
        <v>105</v>
      </c>
      <c r="L1" s="24">
        <v>2019</v>
      </c>
    </row>
    <row r="2" spans="1:15" ht="18.75" customHeight="1">
      <c r="A2" s="654" t="s">
        <v>150</v>
      </c>
      <c r="B2" s="655"/>
      <c r="C2" s="655"/>
      <c r="D2" s="655"/>
      <c r="E2" s="655"/>
      <c r="F2" s="655"/>
      <c r="G2" s="655"/>
      <c r="H2" s="655"/>
      <c r="I2" s="655"/>
      <c r="J2" s="655"/>
      <c r="K2" s="655"/>
      <c r="L2" s="656"/>
    </row>
    <row r="3" spans="1:15" ht="12" customHeight="1">
      <c r="A3" s="657" t="s">
        <v>151</v>
      </c>
      <c r="B3" s="658"/>
      <c r="C3" s="658"/>
      <c r="D3" s="658"/>
      <c r="E3" s="658"/>
      <c r="F3" s="658"/>
      <c r="G3" s="658"/>
      <c r="H3" s="658"/>
      <c r="I3" s="658"/>
      <c r="J3" s="658"/>
      <c r="K3" s="659"/>
      <c r="L3" s="660"/>
      <c r="M3" s="25"/>
      <c r="N3" s="25"/>
      <c r="O3" s="25"/>
    </row>
    <row r="4" spans="1:15" ht="16.5" customHeight="1">
      <c r="A4" s="661" t="s">
        <v>152</v>
      </c>
      <c r="B4" s="662"/>
      <c r="C4" s="662"/>
      <c r="D4" s="662"/>
      <c r="E4" s="651">
        <v>2016</v>
      </c>
      <c r="F4" s="651"/>
      <c r="G4" s="651">
        <v>2017</v>
      </c>
      <c r="H4" s="651"/>
      <c r="I4" s="651">
        <v>2018</v>
      </c>
      <c r="J4" s="651"/>
      <c r="K4" s="665">
        <v>2019</v>
      </c>
      <c r="L4" s="666"/>
    </row>
    <row r="5" spans="1:15" ht="18" customHeight="1">
      <c r="A5" s="663"/>
      <c r="B5" s="664"/>
      <c r="C5" s="662"/>
      <c r="D5" s="662"/>
      <c r="E5" s="153" t="s">
        <v>153</v>
      </c>
      <c r="F5" s="154" t="s">
        <v>154</v>
      </c>
      <c r="G5" s="153" t="s">
        <v>153</v>
      </c>
      <c r="H5" s="154" t="s">
        <v>154</v>
      </c>
      <c r="I5" s="153" t="s">
        <v>153</v>
      </c>
      <c r="J5" s="154" t="s">
        <v>154</v>
      </c>
      <c r="K5" s="165" t="s">
        <v>153</v>
      </c>
      <c r="L5" s="26" t="s">
        <v>154</v>
      </c>
    </row>
    <row r="6" spans="1:15" ht="21" customHeight="1">
      <c r="A6" s="667" t="s">
        <v>155</v>
      </c>
      <c r="B6" s="668"/>
      <c r="C6" s="668"/>
      <c r="D6" s="668"/>
      <c r="E6" s="155">
        <v>216878</v>
      </c>
      <c r="F6" s="156"/>
      <c r="G6" s="155">
        <v>519000</v>
      </c>
      <c r="H6" s="156"/>
      <c r="I6" s="155">
        <v>450750</v>
      </c>
      <c r="J6" s="156"/>
      <c r="K6" s="166"/>
      <c r="L6" s="28"/>
    </row>
    <row r="7" spans="1:15" ht="19.149999999999999" customHeight="1">
      <c r="A7" s="667" t="s">
        <v>156</v>
      </c>
      <c r="B7" s="668"/>
      <c r="C7" s="668"/>
      <c r="D7" s="668"/>
      <c r="E7" s="155">
        <v>188915.08</v>
      </c>
      <c r="F7" s="156"/>
      <c r="G7" s="155">
        <v>284630.21000000002</v>
      </c>
      <c r="H7" s="156"/>
      <c r="I7" s="155">
        <f>47629.6+70872.02</f>
        <v>118501.62</v>
      </c>
      <c r="J7" s="156"/>
      <c r="K7" s="166"/>
      <c r="L7" s="28"/>
    </row>
    <row r="8" spans="1:15" ht="24.75" customHeight="1">
      <c r="A8" s="667" t="s">
        <v>157</v>
      </c>
      <c r="B8" s="668"/>
      <c r="C8" s="668"/>
      <c r="D8" s="668"/>
      <c r="E8" s="155">
        <v>2804612.03</v>
      </c>
      <c r="F8" s="155">
        <v>2543964.48</v>
      </c>
      <c r="G8" s="155">
        <v>2786008.85</v>
      </c>
      <c r="H8" s="155">
        <v>2277543.04</v>
      </c>
      <c r="I8" s="155">
        <v>3039056.75</v>
      </c>
      <c r="J8" s="155">
        <v>3273368.67</v>
      </c>
      <c r="K8" s="166"/>
      <c r="L8" s="29"/>
    </row>
    <row r="9" spans="1:15" ht="24.75" customHeight="1">
      <c r="A9" s="667" t="s">
        <v>158</v>
      </c>
      <c r="B9" s="668"/>
      <c r="C9" s="668"/>
      <c r="D9" s="668"/>
      <c r="E9" s="155">
        <v>102118.68</v>
      </c>
      <c r="F9" s="155">
        <v>72987.240000000005</v>
      </c>
      <c r="G9" s="155">
        <v>195170.84</v>
      </c>
      <c r="H9" s="155">
        <v>180596.54</v>
      </c>
      <c r="I9" s="155">
        <v>256736.78</v>
      </c>
      <c r="J9" s="155">
        <v>261476.14</v>
      </c>
      <c r="K9" s="166"/>
      <c r="L9" s="29"/>
      <c r="N9" s="30"/>
    </row>
    <row r="10" spans="1:15" ht="24.75" customHeight="1">
      <c r="A10" s="667" t="s">
        <v>159</v>
      </c>
      <c r="B10" s="668"/>
      <c r="C10" s="668"/>
      <c r="D10" s="668"/>
      <c r="E10" s="155">
        <v>507361.15</v>
      </c>
      <c r="F10" s="155">
        <v>344686.73</v>
      </c>
      <c r="G10" s="155">
        <v>667558.72</v>
      </c>
      <c r="H10" s="155">
        <v>417569.45</v>
      </c>
      <c r="I10" s="155">
        <v>701119.97</v>
      </c>
      <c r="J10" s="155">
        <v>530933.77</v>
      </c>
      <c r="K10" s="166"/>
      <c r="L10" s="29"/>
    </row>
    <row r="11" spans="1:15" ht="24.75" customHeight="1">
      <c r="A11" s="667" t="s">
        <v>160</v>
      </c>
      <c r="B11" s="668"/>
      <c r="C11" s="668"/>
      <c r="D11" s="668"/>
      <c r="E11" s="155">
        <v>361958.81</v>
      </c>
      <c r="F11" s="155">
        <v>310037.31</v>
      </c>
      <c r="G11" s="155">
        <v>444730.87</v>
      </c>
      <c r="H11" s="155">
        <v>444730.87</v>
      </c>
      <c r="I11" s="155">
        <v>402942.01</v>
      </c>
      <c r="J11" s="155">
        <v>376942.01</v>
      </c>
      <c r="K11" s="166"/>
      <c r="L11" s="29"/>
    </row>
    <row r="12" spans="1:15" ht="21" customHeight="1">
      <c r="A12" s="667" t="s">
        <v>161</v>
      </c>
      <c r="B12" s="668"/>
      <c r="C12" s="668"/>
      <c r="D12" s="668"/>
      <c r="E12" s="155">
        <v>0</v>
      </c>
      <c r="F12" s="155">
        <v>0</v>
      </c>
      <c r="G12" s="155">
        <v>0</v>
      </c>
      <c r="H12" s="155">
        <v>0</v>
      </c>
      <c r="I12" s="155">
        <v>0</v>
      </c>
      <c r="J12" s="155">
        <v>0</v>
      </c>
      <c r="K12" s="166"/>
      <c r="L12" s="29"/>
    </row>
    <row r="13" spans="1:15" ht="24.75" customHeight="1">
      <c r="A13" s="669" t="s">
        <v>162</v>
      </c>
      <c r="B13" s="670"/>
      <c r="C13" s="670"/>
      <c r="D13" s="670"/>
      <c r="E13" s="155">
        <v>546538.1</v>
      </c>
      <c r="F13" s="155">
        <v>542396.19999999995</v>
      </c>
      <c r="G13" s="155">
        <v>560174.92000000004</v>
      </c>
      <c r="H13" s="155">
        <v>557275.09</v>
      </c>
      <c r="I13" s="155">
        <v>665289.15</v>
      </c>
      <c r="J13" s="155">
        <v>664849.5</v>
      </c>
      <c r="K13" s="166"/>
      <c r="L13" s="29"/>
    </row>
    <row r="14" spans="1:15" ht="16.5" customHeight="1" thickBot="1">
      <c r="A14" s="642" t="s">
        <v>163</v>
      </c>
      <c r="B14" s="643"/>
      <c r="C14" s="643"/>
      <c r="D14" s="643"/>
      <c r="E14" s="167">
        <f>SUM(E6:E13)</f>
        <v>4728381.8499999996</v>
      </c>
      <c r="F14" s="167">
        <f t="shared" ref="F14:G14" si="0">SUM(F6:F13)</f>
        <v>3814071.96</v>
      </c>
      <c r="G14" s="167">
        <f t="shared" si="0"/>
        <v>5457274.4100000001</v>
      </c>
      <c r="H14" s="167">
        <f>SUM(H8:H13)</f>
        <v>3877714.99</v>
      </c>
      <c r="I14" s="167">
        <f t="shared" ref="I14" si="1">SUM(I6:I13)</f>
        <v>5634396.2800000003</v>
      </c>
      <c r="J14" s="167">
        <f>SUM(J8:J13)</f>
        <v>5107570.09</v>
      </c>
      <c r="K14" s="31"/>
      <c r="L14" s="32"/>
    </row>
    <row r="15" spans="1:15" ht="14.25" customHeight="1" thickBot="1">
      <c r="A15" s="33"/>
      <c r="B15" s="34"/>
      <c r="C15" s="34"/>
      <c r="D15" s="34"/>
      <c r="E15" s="34"/>
      <c r="F15" s="34"/>
      <c r="G15" s="34"/>
      <c r="H15" s="34"/>
      <c r="I15" s="34"/>
      <c r="J15" s="34"/>
      <c r="K15" s="34"/>
      <c r="L15" s="35"/>
    </row>
    <row r="16" spans="1:15" ht="15" customHeight="1">
      <c r="A16" s="644" t="s">
        <v>164</v>
      </c>
      <c r="B16" s="645"/>
      <c r="C16" s="645"/>
      <c r="D16" s="645"/>
      <c r="E16" s="645"/>
      <c r="F16" s="645"/>
      <c r="G16" s="645"/>
      <c r="H16" s="645"/>
      <c r="I16" s="645"/>
      <c r="J16" s="645"/>
      <c r="K16" s="645"/>
      <c r="L16" s="646"/>
      <c r="M16" s="36"/>
    </row>
    <row r="17" spans="1:12" ht="15" customHeight="1">
      <c r="A17" s="647" t="s">
        <v>152</v>
      </c>
      <c r="B17" s="648"/>
      <c r="C17" s="648"/>
      <c r="D17" s="648"/>
      <c r="E17" s="651">
        <v>2016</v>
      </c>
      <c r="F17" s="651"/>
      <c r="G17" s="651">
        <v>2017</v>
      </c>
      <c r="H17" s="651"/>
      <c r="I17" s="651">
        <v>2018</v>
      </c>
      <c r="J17" s="651"/>
      <c r="K17" s="665">
        <v>2019</v>
      </c>
      <c r="L17" s="666"/>
    </row>
    <row r="18" spans="1:12" ht="12.75" customHeight="1">
      <c r="A18" s="649"/>
      <c r="B18" s="650"/>
      <c r="C18" s="648"/>
      <c r="D18" s="648"/>
      <c r="E18" s="153" t="s">
        <v>165</v>
      </c>
      <c r="F18" s="154" t="s">
        <v>166</v>
      </c>
      <c r="G18" s="153" t="s">
        <v>165</v>
      </c>
      <c r="H18" s="154" t="s">
        <v>166</v>
      </c>
      <c r="I18" s="153" t="s">
        <v>165</v>
      </c>
      <c r="J18" s="154" t="s">
        <v>166</v>
      </c>
      <c r="K18" s="165" t="s">
        <v>165</v>
      </c>
      <c r="L18" s="26" t="s">
        <v>166</v>
      </c>
    </row>
    <row r="19" spans="1:12" ht="24.75" customHeight="1">
      <c r="A19" s="669" t="s">
        <v>167</v>
      </c>
      <c r="B19" s="670"/>
      <c r="C19" s="670"/>
      <c r="D19" s="670"/>
      <c r="E19" s="161">
        <v>3228287.88</v>
      </c>
      <c r="F19" s="161">
        <v>2573215.83</v>
      </c>
      <c r="G19" s="157">
        <v>3327719.41</v>
      </c>
      <c r="H19" s="157">
        <v>2608876.42</v>
      </c>
      <c r="I19" s="161">
        <f>3490627.06</f>
        <v>3490627.06</v>
      </c>
      <c r="J19" s="161">
        <v>3353103</v>
      </c>
      <c r="K19" s="166"/>
      <c r="L19" s="29"/>
    </row>
    <row r="20" spans="1:12" ht="24.75" customHeight="1">
      <c r="A20" s="669" t="s">
        <v>168</v>
      </c>
      <c r="B20" s="670"/>
      <c r="C20" s="670"/>
      <c r="D20" s="670"/>
      <c r="E20" s="161">
        <v>442652.91</v>
      </c>
      <c r="F20" s="161">
        <v>280203.67</v>
      </c>
      <c r="G20" s="157">
        <v>1157787.57</v>
      </c>
      <c r="H20" s="157">
        <v>557056.68999999994</v>
      </c>
      <c r="I20" s="161">
        <f>836856.81</f>
        <v>836856.81</v>
      </c>
      <c r="J20" s="161">
        <v>992580.01</v>
      </c>
      <c r="K20" s="166"/>
      <c r="L20" s="29"/>
    </row>
    <row r="21" spans="1:12" ht="24.75" customHeight="1">
      <c r="A21" s="667" t="s">
        <v>169</v>
      </c>
      <c r="B21" s="668"/>
      <c r="C21" s="668"/>
      <c r="D21" s="668"/>
      <c r="E21" s="161"/>
      <c r="F21" s="161"/>
      <c r="G21" s="157">
        <v>0</v>
      </c>
      <c r="H21" s="157">
        <v>0</v>
      </c>
      <c r="I21" s="161">
        <v>0</v>
      </c>
      <c r="J21" s="161">
        <v>0</v>
      </c>
      <c r="K21" s="166"/>
      <c r="L21" s="29"/>
    </row>
    <row r="22" spans="1:12" ht="24.75" customHeight="1">
      <c r="A22" s="669" t="s">
        <v>170</v>
      </c>
      <c r="B22" s="670"/>
      <c r="C22" s="670"/>
      <c r="D22" s="670"/>
      <c r="E22" s="161">
        <v>47345</v>
      </c>
      <c r="F22" s="161">
        <v>47345</v>
      </c>
      <c r="G22" s="157">
        <v>49651.35</v>
      </c>
      <c r="H22" s="157">
        <v>49651.35</v>
      </c>
      <c r="I22" s="161">
        <v>52072.1</v>
      </c>
      <c r="J22" s="161">
        <v>52072.1</v>
      </c>
      <c r="K22" s="166"/>
      <c r="L22" s="29"/>
    </row>
    <row r="23" spans="1:12" ht="16.899999999999999" customHeight="1">
      <c r="A23" s="669" t="s">
        <v>171</v>
      </c>
      <c r="B23" s="670"/>
      <c r="C23" s="670"/>
      <c r="D23" s="670"/>
      <c r="E23" s="161"/>
      <c r="F23" s="161"/>
      <c r="G23" s="157"/>
      <c r="H23" s="157"/>
      <c r="I23" s="161"/>
      <c r="J23" s="161"/>
      <c r="K23" s="166"/>
      <c r="L23" s="29"/>
    </row>
    <row r="24" spans="1:12" ht="24.75" customHeight="1">
      <c r="A24" s="669" t="s">
        <v>172</v>
      </c>
      <c r="B24" s="670"/>
      <c r="C24" s="670"/>
      <c r="D24" s="670"/>
      <c r="E24" s="161">
        <v>546538.1</v>
      </c>
      <c r="F24" s="161">
        <v>509500.13</v>
      </c>
      <c r="G24" s="157">
        <v>560174.92000000004</v>
      </c>
      <c r="H24" s="157">
        <v>513166.58</v>
      </c>
      <c r="I24" s="161">
        <v>665289.15</v>
      </c>
      <c r="J24" s="161">
        <v>619894.75</v>
      </c>
      <c r="K24" s="166"/>
      <c r="L24" s="29"/>
    </row>
    <row r="25" spans="1:12" s="37" customFormat="1" ht="24.6" customHeight="1" thickBot="1">
      <c r="A25" s="671" t="s">
        <v>173</v>
      </c>
      <c r="B25" s="672"/>
      <c r="C25" s="672"/>
      <c r="D25" s="672"/>
      <c r="E25" s="159">
        <f t="shared" ref="E25:J25" si="2">SUM(E19:E24)</f>
        <v>4264823.8899999997</v>
      </c>
      <c r="F25" s="159">
        <f t="shared" si="2"/>
        <v>3410264.63</v>
      </c>
      <c r="G25" s="159">
        <f t="shared" si="2"/>
        <v>5095333.25</v>
      </c>
      <c r="H25" s="160">
        <f t="shared" si="2"/>
        <v>3728751.04</v>
      </c>
      <c r="I25" s="159">
        <f t="shared" si="2"/>
        <v>5044845.12</v>
      </c>
      <c r="J25" s="159">
        <f t="shared" si="2"/>
        <v>5017649.8599999994</v>
      </c>
      <c r="K25" s="31"/>
      <c r="L25" s="32"/>
    </row>
    <row r="26" spans="1:12" ht="14.45" customHeight="1" thickBot="1">
      <c r="A26" s="33"/>
      <c r="B26" s="34"/>
      <c r="C26" s="34"/>
      <c r="D26" s="34"/>
      <c r="E26" s="34"/>
      <c r="F26" s="34"/>
      <c r="G26" s="34"/>
      <c r="H26" s="34"/>
      <c r="I26" s="34"/>
      <c r="J26" s="35"/>
      <c r="K26" s="34"/>
      <c r="L26" s="35"/>
    </row>
    <row r="27" spans="1:12" ht="14.25" customHeight="1">
      <c r="A27" s="644" t="s">
        <v>174</v>
      </c>
      <c r="B27" s="645"/>
      <c r="C27" s="645"/>
      <c r="D27" s="645"/>
      <c r="E27" s="645"/>
      <c r="F27" s="645"/>
      <c r="G27" s="645"/>
      <c r="H27" s="645"/>
      <c r="I27" s="645"/>
      <c r="J27" s="645"/>
      <c r="K27" s="645"/>
      <c r="L27" s="646"/>
    </row>
    <row r="28" spans="1:12" ht="14.25" customHeight="1">
      <c r="A28" s="647" t="s">
        <v>175</v>
      </c>
      <c r="B28" s="648" t="s">
        <v>176</v>
      </c>
      <c r="C28" s="648"/>
      <c r="D28" s="648"/>
      <c r="E28" s="651">
        <v>2016</v>
      </c>
      <c r="F28" s="651"/>
      <c r="G28" s="651">
        <v>2017</v>
      </c>
      <c r="H28" s="651"/>
      <c r="I28" s="651">
        <v>2018</v>
      </c>
      <c r="J28" s="651"/>
      <c r="K28" s="673">
        <v>2019</v>
      </c>
      <c r="L28" s="666"/>
    </row>
    <row r="29" spans="1:12" ht="14.25" customHeight="1">
      <c r="A29" s="647"/>
      <c r="B29" s="648"/>
      <c r="C29" s="648"/>
      <c r="D29" s="648"/>
      <c r="E29" s="154" t="s">
        <v>177</v>
      </c>
      <c r="F29" s="154" t="s">
        <v>178</v>
      </c>
      <c r="G29" s="154" t="s">
        <v>177</v>
      </c>
      <c r="H29" s="154" t="s">
        <v>178</v>
      </c>
      <c r="I29" s="154" t="s">
        <v>177</v>
      </c>
      <c r="J29" s="154" t="s">
        <v>178</v>
      </c>
      <c r="K29" s="151" t="s">
        <v>177</v>
      </c>
      <c r="L29" s="360" t="s">
        <v>178</v>
      </c>
    </row>
    <row r="30" spans="1:12" ht="28.5" customHeight="1">
      <c r="A30" s="38">
        <v>1</v>
      </c>
      <c r="B30" s="668" t="s">
        <v>179</v>
      </c>
      <c r="C30" s="668"/>
      <c r="D30" s="668"/>
      <c r="E30" s="161">
        <v>532954.43999999994</v>
      </c>
      <c r="F30" s="162">
        <v>221444.62</v>
      </c>
      <c r="G30" s="157">
        <v>570516.29</v>
      </c>
      <c r="H30" s="158">
        <v>225030.44</v>
      </c>
      <c r="I30" s="157">
        <v>885597.42</v>
      </c>
      <c r="J30" s="158">
        <v>472954.07</v>
      </c>
      <c r="K30" s="27"/>
      <c r="L30" s="29"/>
    </row>
    <row r="31" spans="1:12" ht="14.25" customHeight="1">
      <c r="A31" s="38">
        <v>2</v>
      </c>
      <c r="B31" s="670" t="s">
        <v>180</v>
      </c>
      <c r="C31" s="670"/>
      <c r="D31" s="670"/>
      <c r="E31" s="161">
        <v>45672.18</v>
      </c>
      <c r="F31" s="162">
        <v>39205.440000000002</v>
      </c>
      <c r="G31" s="157">
        <v>33910.26</v>
      </c>
      <c r="H31" s="158">
        <v>19980.04</v>
      </c>
      <c r="I31" s="157">
        <v>32745.06</v>
      </c>
      <c r="J31" s="158">
        <v>27444.55</v>
      </c>
      <c r="K31" s="27"/>
      <c r="L31" s="29"/>
    </row>
    <row r="32" spans="1:12" ht="14.25" customHeight="1">
      <c r="A32" s="38">
        <v>3</v>
      </c>
      <c r="B32" s="670" t="s">
        <v>181</v>
      </c>
      <c r="C32" s="670"/>
      <c r="D32" s="670"/>
      <c r="E32" s="161">
        <v>514531.8</v>
      </c>
      <c r="F32" s="162">
        <v>248157.79</v>
      </c>
      <c r="G32" s="157">
        <v>428569.87</v>
      </c>
      <c r="H32" s="158">
        <v>171929.39</v>
      </c>
      <c r="I32" s="157">
        <v>506629.75</v>
      </c>
      <c r="J32" s="158">
        <v>140335.5</v>
      </c>
      <c r="K32" s="27"/>
      <c r="L32" s="29"/>
    </row>
    <row r="33" spans="1:12" ht="14.25" customHeight="1">
      <c r="A33" s="38">
        <v>4</v>
      </c>
      <c r="B33" s="670" t="s">
        <v>182</v>
      </c>
      <c r="C33" s="670"/>
      <c r="D33" s="670"/>
      <c r="E33" s="161">
        <v>14789.05</v>
      </c>
      <c r="F33" s="162">
        <v>11000</v>
      </c>
      <c r="G33" s="157">
        <v>55710.55</v>
      </c>
      <c r="H33" s="158">
        <v>1921.5</v>
      </c>
      <c r="I33" s="157">
        <v>44859.54</v>
      </c>
      <c r="J33" s="158">
        <v>0</v>
      </c>
      <c r="K33" s="27"/>
      <c r="L33" s="29"/>
    </row>
    <row r="34" spans="1:12" ht="14.25" customHeight="1">
      <c r="A34" s="38">
        <v>6</v>
      </c>
      <c r="B34" s="670" t="s">
        <v>183</v>
      </c>
      <c r="C34" s="670"/>
      <c r="D34" s="670"/>
      <c r="E34" s="161">
        <v>761.95</v>
      </c>
      <c r="F34" s="162">
        <v>21903.31</v>
      </c>
      <c r="G34" s="157">
        <v>0</v>
      </c>
      <c r="H34" s="158">
        <v>0</v>
      </c>
      <c r="I34" s="157">
        <v>0</v>
      </c>
      <c r="J34" s="158">
        <v>0</v>
      </c>
      <c r="K34" s="27"/>
      <c r="L34" s="29"/>
    </row>
    <row r="35" spans="1:12" ht="14.25" customHeight="1">
      <c r="A35" s="38">
        <v>9</v>
      </c>
      <c r="B35" s="670" t="s">
        <v>184</v>
      </c>
      <c r="C35" s="670"/>
      <c r="D35" s="670"/>
      <c r="E35" s="161">
        <v>12598.76</v>
      </c>
      <c r="F35" s="162">
        <v>3559.28</v>
      </c>
      <c r="G35" s="157">
        <v>13181.38</v>
      </c>
      <c r="H35" s="158">
        <v>4070.65</v>
      </c>
      <c r="I35" s="157">
        <v>11396.74</v>
      </c>
      <c r="J35" s="158">
        <v>2890.28</v>
      </c>
      <c r="K35" s="27"/>
      <c r="L35" s="29"/>
    </row>
    <row r="36" spans="1:12" s="37" customFormat="1" ht="14.25" customHeight="1">
      <c r="A36" s="674" t="s">
        <v>185</v>
      </c>
      <c r="B36" s="675"/>
      <c r="C36" s="675"/>
      <c r="D36" s="675"/>
      <c r="E36" s="163">
        <f>SUM(E30:E35)</f>
        <v>1121308.18</v>
      </c>
      <c r="F36" s="163">
        <f>SUM(F30:F35)</f>
        <v>545270.44000000006</v>
      </c>
      <c r="G36" s="163">
        <f t="shared" ref="G36:J36" si="3">SUM(G30:G35)</f>
        <v>1101888.3499999999</v>
      </c>
      <c r="H36" s="164">
        <f t="shared" si="3"/>
        <v>422932.02</v>
      </c>
      <c r="I36" s="163">
        <f t="shared" si="3"/>
        <v>1481228.51</v>
      </c>
      <c r="J36" s="164">
        <f t="shared" si="3"/>
        <v>643624.4</v>
      </c>
      <c r="K36" s="39"/>
      <c r="L36" s="40"/>
    </row>
    <row r="37" spans="1:12" ht="14.25" customHeight="1">
      <c r="A37" s="647" t="s">
        <v>175</v>
      </c>
      <c r="B37" s="648" t="s">
        <v>186</v>
      </c>
      <c r="C37" s="648"/>
      <c r="D37" s="648"/>
      <c r="E37" s="651">
        <v>2016</v>
      </c>
      <c r="F37" s="651"/>
      <c r="G37" s="651">
        <v>2017</v>
      </c>
      <c r="H37" s="676"/>
      <c r="I37" s="651">
        <f>$L$1</f>
        <v>2019</v>
      </c>
      <c r="J37" s="651"/>
      <c r="K37" s="673">
        <v>2019</v>
      </c>
      <c r="L37" s="666"/>
    </row>
    <row r="38" spans="1:12" ht="14.25" customHeight="1">
      <c r="A38" s="647"/>
      <c r="B38" s="648"/>
      <c r="C38" s="648"/>
      <c r="D38" s="648"/>
      <c r="E38" s="154" t="s">
        <v>187</v>
      </c>
      <c r="F38" s="154" t="s">
        <v>188</v>
      </c>
      <c r="G38" s="154" t="s">
        <v>187</v>
      </c>
      <c r="H38" s="154" t="s">
        <v>188</v>
      </c>
      <c r="I38" s="154" t="s">
        <v>187</v>
      </c>
      <c r="J38" s="154" t="s">
        <v>188</v>
      </c>
      <c r="K38" s="151" t="s">
        <v>187</v>
      </c>
      <c r="L38" s="360" t="s">
        <v>188</v>
      </c>
    </row>
    <row r="39" spans="1:12" ht="14.25" customHeight="1">
      <c r="A39" s="38">
        <v>1</v>
      </c>
      <c r="B39" s="670" t="s">
        <v>189</v>
      </c>
      <c r="C39" s="670"/>
      <c r="D39" s="670"/>
      <c r="E39" s="161">
        <v>912606.01</v>
      </c>
      <c r="F39" s="162">
        <v>581664.66</v>
      </c>
      <c r="G39" s="157">
        <v>926613.83</v>
      </c>
      <c r="H39" s="158">
        <v>601371.14</v>
      </c>
      <c r="I39" s="157">
        <v>1000830.62</v>
      </c>
      <c r="J39" s="158">
        <v>612619.82999999996</v>
      </c>
      <c r="K39" s="27"/>
      <c r="L39" s="29"/>
    </row>
    <row r="40" spans="1:12" ht="14.25" customHeight="1">
      <c r="A40" s="38">
        <v>2</v>
      </c>
      <c r="B40" s="670" t="s">
        <v>190</v>
      </c>
      <c r="C40" s="670"/>
      <c r="D40" s="670"/>
      <c r="E40" s="161">
        <v>269681.73</v>
      </c>
      <c r="F40" s="162">
        <v>233492.38</v>
      </c>
      <c r="G40" s="157">
        <v>191447.38</v>
      </c>
      <c r="H40" s="158">
        <v>130531.46</v>
      </c>
      <c r="I40" s="157">
        <v>652168.63</v>
      </c>
      <c r="J40" s="158">
        <v>491594.49</v>
      </c>
      <c r="K40" s="27"/>
      <c r="L40" s="29"/>
    </row>
    <row r="41" spans="1:12" ht="26.25" customHeight="1">
      <c r="A41" s="38">
        <v>3</v>
      </c>
      <c r="B41" s="668" t="s">
        <v>191</v>
      </c>
      <c r="C41" s="668"/>
      <c r="D41" s="668"/>
      <c r="E41" s="161">
        <v>0</v>
      </c>
      <c r="F41" s="162">
        <v>0</v>
      </c>
      <c r="G41" s="157">
        <v>0</v>
      </c>
      <c r="H41" s="158">
        <v>0</v>
      </c>
      <c r="I41" s="157">
        <v>0</v>
      </c>
      <c r="J41" s="158">
        <v>0</v>
      </c>
      <c r="K41" s="27"/>
      <c r="L41" s="29"/>
    </row>
    <row r="42" spans="1:12" ht="14.25" customHeight="1">
      <c r="A42" s="38">
        <v>4</v>
      </c>
      <c r="B42" s="670" t="s">
        <v>192</v>
      </c>
      <c r="C42" s="670"/>
      <c r="D42" s="670"/>
      <c r="E42" s="161">
        <v>0</v>
      </c>
      <c r="F42" s="162">
        <v>0</v>
      </c>
      <c r="G42" s="157">
        <v>0</v>
      </c>
      <c r="H42" s="158">
        <v>0</v>
      </c>
      <c r="I42" s="157">
        <v>0</v>
      </c>
      <c r="J42" s="158">
        <v>0</v>
      </c>
      <c r="K42" s="27"/>
      <c r="L42" s="29"/>
    </row>
    <row r="43" spans="1:12" ht="20.25" customHeight="1">
      <c r="A43" s="38">
        <v>5</v>
      </c>
      <c r="B43" s="668" t="s">
        <v>193</v>
      </c>
      <c r="C43" s="668"/>
      <c r="D43" s="668"/>
      <c r="E43" s="161">
        <v>0</v>
      </c>
      <c r="F43" s="162">
        <v>0</v>
      </c>
      <c r="G43" s="157">
        <v>0</v>
      </c>
      <c r="H43" s="158">
        <v>0</v>
      </c>
      <c r="I43" s="157">
        <v>0</v>
      </c>
      <c r="J43" s="158">
        <v>0</v>
      </c>
      <c r="K43" s="27"/>
      <c r="L43" s="29"/>
    </row>
    <row r="44" spans="1:12" ht="14.25" customHeight="1">
      <c r="A44" s="38">
        <v>7</v>
      </c>
      <c r="B44" s="670" t="s">
        <v>184</v>
      </c>
      <c r="C44" s="670"/>
      <c r="D44" s="670"/>
      <c r="E44" s="161">
        <v>66392.09</v>
      </c>
      <c r="F44" s="162">
        <v>53471.75</v>
      </c>
      <c r="G44" s="157">
        <v>49958.31</v>
      </c>
      <c r="H44" s="158">
        <v>39208.26</v>
      </c>
      <c r="I44" s="157">
        <v>57716.06</v>
      </c>
      <c r="J44" s="158">
        <v>47852.34</v>
      </c>
      <c r="K44" s="27"/>
      <c r="L44" s="29"/>
    </row>
    <row r="45" spans="1:12" s="37" customFormat="1" ht="14.25" customHeight="1" thickBot="1">
      <c r="A45" s="671" t="s">
        <v>194</v>
      </c>
      <c r="B45" s="672"/>
      <c r="C45" s="672"/>
      <c r="D45" s="672"/>
      <c r="E45" s="159">
        <f>SUM(E39:E44)</f>
        <v>1248679.83</v>
      </c>
      <c r="F45" s="159">
        <f>SUM(F39:F44)</f>
        <v>868628.79</v>
      </c>
      <c r="G45" s="159">
        <f t="shared" ref="G45:J45" si="4">SUM(G39:G44)</f>
        <v>1168019.52</v>
      </c>
      <c r="H45" s="160">
        <f t="shared" si="4"/>
        <v>771110.86</v>
      </c>
      <c r="I45" s="159">
        <f t="shared" si="4"/>
        <v>1710715.31</v>
      </c>
      <c r="J45" s="160">
        <f t="shared" si="4"/>
        <v>1152066.6599999999</v>
      </c>
      <c r="K45" s="31"/>
      <c r="L45" s="32"/>
    </row>
    <row r="46" spans="1:12" ht="14.25" customHeight="1" thickBot="1">
      <c r="A46" s="33"/>
      <c r="B46" s="34"/>
      <c r="C46" s="34"/>
      <c r="D46" s="34"/>
      <c r="E46" s="34"/>
      <c r="F46" s="34"/>
      <c r="G46" s="34"/>
      <c r="H46" s="34"/>
      <c r="I46" s="34"/>
      <c r="J46" s="34"/>
      <c r="K46" s="34"/>
      <c r="L46" s="35"/>
    </row>
    <row r="47" spans="1:12" ht="15.75" customHeight="1">
      <c r="A47" s="644" t="s">
        <v>195</v>
      </c>
      <c r="B47" s="645"/>
      <c r="C47" s="645"/>
      <c r="D47" s="645"/>
      <c r="E47" s="645"/>
      <c r="F47" s="645"/>
      <c r="G47" s="645"/>
      <c r="H47" s="645"/>
      <c r="I47" s="645"/>
      <c r="J47" s="645"/>
      <c r="K47" s="645"/>
      <c r="L47" s="646"/>
    </row>
    <row r="48" spans="1:12" ht="15.75" customHeight="1">
      <c r="A48" s="677" t="s">
        <v>108</v>
      </c>
      <c r="B48" s="678"/>
      <c r="C48" s="678"/>
      <c r="D48" s="678"/>
      <c r="E48" s="651">
        <v>2016</v>
      </c>
      <c r="F48" s="651"/>
      <c r="G48" s="651">
        <v>2017</v>
      </c>
      <c r="H48" s="651"/>
      <c r="I48" s="651">
        <v>2018</v>
      </c>
      <c r="J48" s="651"/>
      <c r="K48" s="673">
        <v>2019</v>
      </c>
      <c r="L48" s="666"/>
    </row>
    <row r="49" spans="1:12" ht="28.5" customHeight="1">
      <c r="A49" s="667" t="s">
        <v>196</v>
      </c>
      <c r="B49" s="668"/>
      <c r="C49" s="668"/>
      <c r="D49" s="668"/>
      <c r="E49" s="681">
        <v>95118.68</v>
      </c>
      <c r="F49" s="682"/>
      <c r="G49" s="683">
        <v>97535.78</v>
      </c>
      <c r="H49" s="684"/>
      <c r="I49" s="683">
        <v>71531.009999999995</v>
      </c>
      <c r="J49" s="684"/>
      <c r="K49" s="679"/>
      <c r="L49" s="680"/>
    </row>
    <row r="50" spans="1:12" ht="24.75" customHeight="1">
      <c r="A50" s="667" t="s">
        <v>197</v>
      </c>
      <c r="B50" s="668"/>
      <c r="C50" s="668"/>
      <c r="D50" s="668"/>
      <c r="E50" s="681">
        <v>41484.74</v>
      </c>
      <c r="F50" s="682"/>
      <c r="G50" s="683">
        <v>39178.39</v>
      </c>
      <c r="H50" s="684"/>
      <c r="I50" s="683">
        <v>36757.86</v>
      </c>
      <c r="J50" s="684"/>
      <c r="K50" s="679"/>
      <c r="L50" s="680"/>
    </row>
    <row r="51" spans="1:12" ht="24.75" customHeight="1">
      <c r="A51" s="667" t="s">
        <v>198</v>
      </c>
      <c r="B51" s="668"/>
      <c r="C51" s="668"/>
      <c r="D51" s="668"/>
      <c r="E51" s="681">
        <v>843135.75</v>
      </c>
      <c r="F51" s="682"/>
      <c r="G51" s="683">
        <v>844946.02</v>
      </c>
      <c r="H51" s="684"/>
      <c r="I51" s="683">
        <v>849534.7</v>
      </c>
      <c r="J51" s="684"/>
      <c r="K51" s="679"/>
      <c r="L51" s="680"/>
    </row>
    <row r="52" spans="1:12" ht="24" customHeight="1">
      <c r="A52" s="667" t="s">
        <v>199</v>
      </c>
      <c r="B52" s="668"/>
      <c r="C52" s="668"/>
      <c r="D52" s="668"/>
      <c r="E52" s="681">
        <v>47345</v>
      </c>
      <c r="F52" s="682"/>
      <c r="G52" s="683">
        <v>49651.35</v>
      </c>
      <c r="H52" s="684"/>
      <c r="I52" s="683">
        <v>52072.1</v>
      </c>
      <c r="J52" s="684"/>
      <c r="K52" s="679"/>
      <c r="L52" s="680"/>
    </row>
    <row r="53" spans="1:12" ht="22.5" customHeight="1" thickBot="1">
      <c r="A53" s="685" t="s">
        <v>200</v>
      </c>
      <c r="B53" s="686"/>
      <c r="C53" s="686"/>
      <c r="D53" s="686"/>
      <c r="E53" s="687">
        <v>0</v>
      </c>
      <c r="F53" s="688"/>
      <c r="G53" s="689">
        <v>0</v>
      </c>
      <c r="H53" s="690"/>
      <c r="I53" s="689">
        <v>0</v>
      </c>
      <c r="J53" s="690"/>
      <c r="K53" s="694"/>
      <c r="L53" s="695"/>
    </row>
    <row r="54" spans="1:12" ht="12.75" customHeight="1" thickBot="1">
      <c r="A54" s="41"/>
      <c r="B54" s="42"/>
      <c r="C54" s="42"/>
      <c r="D54" s="42"/>
      <c r="E54" s="42"/>
      <c r="F54" s="42"/>
      <c r="G54" s="42"/>
      <c r="H54" s="42"/>
      <c r="I54" s="42"/>
      <c r="J54" s="42"/>
      <c r="K54" s="42"/>
      <c r="L54" s="43"/>
    </row>
    <row r="55" spans="1:12" ht="18.75" customHeight="1">
      <c r="A55" s="696" t="s">
        <v>150</v>
      </c>
      <c r="B55" s="697"/>
      <c r="C55" s="697"/>
      <c r="D55" s="697"/>
      <c r="E55" s="697"/>
      <c r="F55" s="697"/>
      <c r="G55" s="697"/>
      <c r="H55" s="697"/>
      <c r="I55" s="697"/>
      <c r="J55" s="697"/>
      <c r="K55" s="697"/>
      <c r="L55" s="698"/>
    </row>
    <row r="56" spans="1:12" ht="24" customHeight="1">
      <c r="A56" s="699" t="s">
        <v>201</v>
      </c>
      <c r="B56" s="700"/>
      <c r="C56" s="700"/>
      <c r="D56" s="700"/>
      <c r="E56" s="700"/>
      <c r="F56" s="700"/>
      <c r="G56" s="700"/>
      <c r="H56" s="700"/>
      <c r="I56" s="700"/>
      <c r="J56" s="700"/>
      <c r="K56" s="700"/>
      <c r="L56" s="701"/>
    </row>
    <row r="57" spans="1:12">
      <c r="A57" s="677" t="s">
        <v>108</v>
      </c>
      <c r="B57" s="678"/>
      <c r="C57" s="678"/>
      <c r="D57" s="678"/>
      <c r="E57" s="651">
        <v>2016</v>
      </c>
      <c r="F57" s="651"/>
      <c r="G57" s="651">
        <v>2017</v>
      </c>
      <c r="H57" s="651"/>
      <c r="I57" s="651">
        <v>2018</v>
      </c>
      <c r="J57" s="651"/>
      <c r="K57" s="673">
        <v>2019</v>
      </c>
      <c r="L57" s="666"/>
    </row>
    <row r="58" spans="1:12" ht="12.75" customHeight="1">
      <c r="A58" s="691" t="s">
        <v>202</v>
      </c>
      <c r="B58" s="692"/>
      <c r="C58" s="692"/>
      <c r="D58" s="692"/>
      <c r="E58" s="693">
        <f>(E8+E10)/SUM(E8:E10)</f>
        <v>0.97008906491461533</v>
      </c>
      <c r="F58" s="693"/>
      <c r="G58" s="693">
        <f>(G8+G10)/SUM(G8:G10)</f>
        <v>0.94651004866090149</v>
      </c>
      <c r="H58" s="693"/>
      <c r="I58" s="693">
        <f>(I8+I10)/SUM(I8:I10)</f>
        <v>0.93576624062542257</v>
      </c>
      <c r="J58" s="693"/>
      <c r="K58" s="702"/>
      <c r="L58" s="703"/>
    </row>
    <row r="59" spans="1:12" ht="12.75" customHeight="1">
      <c r="A59" s="704" t="s">
        <v>203</v>
      </c>
      <c r="B59" s="705"/>
      <c r="C59" s="705"/>
      <c r="D59" s="705"/>
      <c r="E59" s="693"/>
      <c r="F59" s="693"/>
      <c r="G59" s="693"/>
      <c r="H59" s="693"/>
      <c r="I59" s="693"/>
      <c r="J59" s="693"/>
      <c r="K59" s="702"/>
      <c r="L59" s="703"/>
    </row>
    <row r="60" spans="1:12" ht="12.75" customHeight="1">
      <c r="A60" s="706" t="s">
        <v>204</v>
      </c>
      <c r="B60" s="705"/>
      <c r="C60" s="705"/>
      <c r="D60" s="705"/>
      <c r="E60" s="693"/>
      <c r="F60" s="693"/>
      <c r="G60" s="693"/>
      <c r="H60" s="693"/>
      <c r="I60" s="693"/>
      <c r="J60" s="693"/>
      <c r="K60" s="702"/>
      <c r="L60" s="703"/>
    </row>
    <row r="61" spans="1:12" ht="12.75" customHeight="1">
      <c r="A61" s="691" t="s">
        <v>205</v>
      </c>
      <c r="B61" s="692"/>
      <c r="C61" s="692"/>
      <c r="D61" s="692"/>
      <c r="E61" s="693">
        <f>E8/SUM(E8:E10)</f>
        <v>0.82148112734143008</v>
      </c>
      <c r="F61" s="693"/>
      <c r="G61" s="693">
        <f>G8/SUM(G8:G10)</f>
        <v>0.76355401153572966</v>
      </c>
      <c r="H61" s="693"/>
      <c r="I61" s="693">
        <f>I8/SUM(I8:I10)</f>
        <v>0.7603508932580102</v>
      </c>
      <c r="J61" s="693"/>
      <c r="K61" s="702"/>
      <c r="L61" s="703"/>
    </row>
    <row r="62" spans="1:12" ht="12.75" customHeight="1">
      <c r="A62" s="704" t="s">
        <v>206</v>
      </c>
      <c r="B62" s="705"/>
      <c r="C62" s="705"/>
      <c r="D62" s="705"/>
      <c r="E62" s="693"/>
      <c r="F62" s="693"/>
      <c r="G62" s="693"/>
      <c r="H62" s="693"/>
      <c r="I62" s="693"/>
      <c r="J62" s="693"/>
      <c r="K62" s="702"/>
      <c r="L62" s="703"/>
    </row>
    <row r="63" spans="1:12" ht="13.15" customHeight="1">
      <c r="A63" s="706" t="s">
        <v>204</v>
      </c>
      <c r="B63" s="705"/>
      <c r="C63" s="705"/>
      <c r="D63" s="705"/>
      <c r="E63" s="693"/>
      <c r="F63" s="693"/>
      <c r="G63" s="693"/>
      <c r="H63" s="693"/>
      <c r="I63" s="693"/>
      <c r="J63" s="693"/>
      <c r="K63" s="702"/>
      <c r="L63" s="703"/>
    </row>
    <row r="64" spans="1:12" ht="13.15" customHeight="1">
      <c r="A64" s="691" t="s">
        <v>207</v>
      </c>
      <c r="B64" s="692"/>
      <c r="C64" s="692"/>
      <c r="D64" s="692"/>
      <c r="E64" s="693">
        <f>E49/SUM(E8:E10)</f>
        <v>2.7860609468193982E-2</v>
      </c>
      <c r="F64" s="693"/>
      <c r="G64" s="693">
        <f>G49/SUM(G8:G10)</f>
        <v>2.673137096720507E-2</v>
      </c>
      <c r="H64" s="693"/>
      <c r="I64" s="693">
        <f>I49/SUM(I8:I10)</f>
        <v>1.7896561934602786E-2</v>
      </c>
      <c r="J64" s="693"/>
      <c r="K64" s="702"/>
      <c r="L64" s="703"/>
    </row>
    <row r="65" spans="1:12" ht="13.15" customHeight="1">
      <c r="A65" s="704" t="s">
        <v>208</v>
      </c>
      <c r="B65" s="705"/>
      <c r="C65" s="705"/>
      <c r="D65" s="705"/>
      <c r="E65" s="693"/>
      <c r="F65" s="693"/>
      <c r="G65" s="693"/>
      <c r="H65" s="693"/>
      <c r="I65" s="693"/>
      <c r="J65" s="693"/>
      <c r="K65" s="702"/>
      <c r="L65" s="703"/>
    </row>
    <row r="66" spans="1:12" ht="13.15" customHeight="1">
      <c r="A66" s="706" t="s">
        <v>204</v>
      </c>
      <c r="B66" s="705"/>
      <c r="C66" s="705"/>
      <c r="D66" s="705"/>
      <c r="E66" s="693"/>
      <c r="F66" s="693"/>
      <c r="G66" s="693"/>
      <c r="H66" s="693"/>
      <c r="I66" s="693"/>
      <c r="J66" s="693"/>
      <c r="K66" s="702"/>
      <c r="L66" s="703"/>
    </row>
    <row r="67" spans="1:12">
      <c r="A67" s="699" t="s">
        <v>209</v>
      </c>
      <c r="B67" s="700"/>
      <c r="C67" s="700"/>
      <c r="D67" s="700"/>
      <c r="E67" s="700"/>
      <c r="F67" s="700"/>
      <c r="G67" s="700"/>
      <c r="H67" s="700"/>
      <c r="I67" s="700"/>
      <c r="J67" s="700"/>
      <c r="K67" s="700"/>
      <c r="L67" s="701"/>
    </row>
    <row r="68" spans="1:12" ht="20.25" customHeight="1">
      <c r="A68" s="677" t="s">
        <v>101</v>
      </c>
      <c r="B68" s="678"/>
      <c r="C68" s="678"/>
      <c r="D68" s="678"/>
      <c r="E68" s="651">
        <v>2016</v>
      </c>
      <c r="F68" s="651"/>
      <c r="G68" s="651">
        <v>2017</v>
      </c>
      <c r="H68" s="651"/>
      <c r="I68" s="651">
        <v>2018</v>
      </c>
      <c r="J68" s="651"/>
      <c r="K68" s="673">
        <v>2019</v>
      </c>
      <c r="L68" s="666"/>
    </row>
    <row r="69" spans="1:12" ht="24" customHeight="1">
      <c r="A69" s="691" t="s">
        <v>210</v>
      </c>
      <c r="B69" s="692"/>
      <c r="C69" s="692"/>
      <c r="D69" s="692"/>
      <c r="E69" s="707">
        <f>(E50+E51+E52)/SUM(E8:E10)</f>
        <v>0.27297610264065947</v>
      </c>
      <c r="F69" s="707"/>
      <c r="G69" s="707">
        <f>(G50+G51+G52)/SUM(G8:G10)</f>
        <v>0.25591743092374769</v>
      </c>
      <c r="H69" s="707"/>
      <c r="I69" s="707">
        <f>(I50+I51+I52)/SUM(I8:I10)</f>
        <v>0.23477232119234001</v>
      </c>
      <c r="J69" s="707"/>
      <c r="K69" s="702"/>
      <c r="L69" s="703"/>
    </row>
    <row r="70" spans="1:12" ht="13.15" customHeight="1">
      <c r="A70" s="704" t="s">
        <v>211</v>
      </c>
      <c r="B70" s="705"/>
      <c r="C70" s="705"/>
      <c r="D70" s="705"/>
      <c r="E70" s="707"/>
      <c r="F70" s="707"/>
      <c r="G70" s="707"/>
      <c r="H70" s="707"/>
      <c r="I70" s="707"/>
      <c r="J70" s="707"/>
      <c r="K70" s="702"/>
      <c r="L70" s="703"/>
    </row>
    <row r="71" spans="1:12" ht="13.15" customHeight="1">
      <c r="A71" s="706" t="s">
        <v>204</v>
      </c>
      <c r="B71" s="705"/>
      <c r="C71" s="705"/>
      <c r="D71" s="705"/>
      <c r="E71" s="707"/>
      <c r="F71" s="707"/>
      <c r="G71" s="707"/>
      <c r="H71" s="707"/>
      <c r="I71" s="707"/>
      <c r="J71" s="707"/>
      <c r="K71" s="702"/>
      <c r="L71" s="703"/>
    </row>
    <row r="72" spans="1:12" ht="13.15" customHeight="1">
      <c r="A72" s="691" t="s">
        <v>212</v>
      </c>
      <c r="B72" s="692"/>
      <c r="C72" s="692"/>
      <c r="D72" s="692"/>
      <c r="E72" s="707">
        <f>E51/SUM(E8:E10)</f>
        <v>0.2469575467134619</v>
      </c>
      <c r="F72" s="707"/>
      <c r="G72" s="707">
        <f>G51/SUM(G8:G10)</f>
        <v>0.23157210110877749</v>
      </c>
      <c r="H72" s="707"/>
      <c r="I72" s="707">
        <f>I51/SUM(I8:I10)</f>
        <v>0.21254768210520442</v>
      </c>
      <c r="J72" s="707"/>
      <c r="K72" s="702"/>
      <c r="L72" s="703"/>
    </row>
    <row r="73" spans="1:12" ht="13.15" customHeight="1">
      <c r="A73" s="704" t="s">
        <v>213</v>
      </c>
      <c r="B73" s="705"/>
      <c r="C73" s="705"/>
      <c r="D73" s="705"/>
      <c r="E73" s="707"/>
      <c r="F73" s="707"/>
      <c r="G73" s="707"/>
      <c r="H73" s="707"/>
      <c r="I73" s="707"/>
      <c r="J73" s="707"/>
      <c r="K73" s="702"/>
      <c r="L73" s="703"/>
    </row>
    <row r="74" spans="1:12" ht="13.15" customHeight="1">
      <c r="A74" s="706" t="s">
        <v>204</v>
      </c>
      <c r="B74" s="705"/>
      <c r="C74" s="705"/>
      <c r="D74" s="705"/>
      <c r="E74" s="707"/>
      <c r="F74" s="707"/>
      <c r="G74" s="707"/>
      <c r="H74" s="707"/>
      <c r="I74" s="707"/>
      <c r="J74" s="707"/>
      <c r="K74" s="702"/>
      <c r="L74" s="703"/>
    </row>
    <row r="75" spans="1:12" ht="12.75" customHeight="1">
      <c r="A75" s="691" t="s">
        <v>214</v>
      </c>
      <c r="B75" s="692"/>
      <c r="C75" s="692"/>
      <c r="D75" s="692"/>
      <c r="E75" s="707">
        <f>(E50+E52)/SUM(E8:E10)</f>
        <v>2.6018555927197574E-2</v>
      </c>
      <c r="F75" s="707"/>
      <c r="G75" s="707">
        <f>(G50+G52)/SUM(G8:G10)</f>
        <v>2.4345329814970208E-2</v>
      </c>
      <c r="H75" s="707"/>
      <c r="I75" s="707">
        <f>(I50+I52)/SUM(I8:I10)</f>
        <v>2.2224639087135609E-2</v>
      </c>
      <c r="J75" s="707"/>
      <c r="K75" s="702"/>
      <c r="L75" s="703"/>
    </row>
    <row r="76" spans="1:12" ht="15.75" customHeight="1">
      <c r="A76" s="704" t="s">
        <v>215</v>
      </c>
      <c r="B76" s="705"/>
      <c r="C76" s="705"/>
      <c r="D76" s="705"/>
      <c r="E76" s="707"/>
      <c r="F76" s="707"/>
      <c r="G76" s="707"/>
      <c r="H76" s="707"/>
      <c r="I76" s="707"/>
      <c r="J76" s="707"/>
      <c r="K76" s="702"/>
      <c r="L76" s="703"/>
    </row>
    <row r="77" spans="1:12" ht="10.5" customHeight="1">
      <c r="A77" s="706" t="s">
        <v>204</v>
      </c>
      <c r="B77" s="705"/>
      <c r="C77" s="705"/>
      <c r="D77" s="705"/>
      <c r="E77" s="707"/>
      <c r="F77" s="707"/>
      <c r="G77" s="707"/>
      <c r="H77" s="707"/>
      <c r="I77" s="707"/>
      <c r="J77" s="707"/>
      <c r="K77" s="702"/>
      <c r="L77" s="703"/>
    </row>
    <row r="78" spans="1:12" ht="27.75" customHeight="1">
      <c r="A78" s="699" t="s">
        <v>216</v>
      </c>
      <c r="B78" s="700"/>
      <c r="C78" s="700"/>
      <c r="D78" s="700"/>
      <c r="E78" s="700"/>
      <c r="F78" s="700"/>
      <c r="G78" s="700"/>
      <c r="H78" s="700"/>
      <c r="I78" s="700"/>
      <c r="J78" s="700"/>
      <c r="K78" s="700"/>
      <c r="L78" s="701"/>
    </row>
    <row r="79" spans="1:12">
      <c r="A79" s="677" t="s">
        <v>101</v>
      </c>
      <c r="B79" s="678"/>
      <c r="C79" s="678"/>
      <c r="D79" s="678"/>
      <c r="E79" s="673">
        <f>$L$1-3</f>
        <v>2016</v>
      </c>
      <c r="F79" s="673"/>
      <c r="G79" s="673">
        <f>$L$1-2</f>
        <v>2017</v>
      </c>
      <c r="H79" s="673"/>
      <c r="I79" s="673">
        <f>$L$1-1</f>
        <v>2018</v>
      </c>
      <c r="J79" s="673"/>
      <c r="K79" s="673">
        <f>$L$1</f>
        <v>2019</v>
      </c>
      <c r="L79" s="666"/>
    </row>
    <row r="80" spans="1:12" ht="12.75" customHeight="1">
      <c r="A80" s="691" t="s">
        <v>217</v>
      </c>
      <c r="B80" s="692"/>
      <c r="C80" s="692"/>
      <c r="D80" s="692"/>
      <c r="E80" s="711">
        <f>(E8+E10)/Caratteristiche!G5</f>
        <v>587.95902361086451</v>
      </c>
      <c r="F80" s="711"/>
      <c r="G80" s="711">
        <f>(G8+G10)/Caratteristiche!I5</f>
        <v>615.38980220955102</v>
      </c>
      <c r="H80" s="711"/>
      <c r="I80" s="708">
        <f>(I8+I10)/Caratteristiche!K5</f>
        <v>663.74032298136638</v>
      </c>
      <c r="J80" s="708"/>
      <c r="K80" s="709"/>
      <c r="L80" s="710"/>
    </row>
    <row r="81" spans="1:12" ht="12.75" customHeight="1">
      <c r="A81" s="704" t="s">
        <v>203</v>
      </c>
      <c r="B81" s="705"/>
      <c r="C81" s="705"/>
      <c r="D81" s="705"/>
      <c r="E81" s="711"/>
      <c r="F81" s="711"/>
      <c r="G81" s="711"/>
      <c r="H81" s="711"/>
      <c r="I81" s="708"/>
      <c r="J81" s="708"/>
      <c r="K81" s="709"/>
      <c r="L81" s="710"/>
    </row>
    <row r="82" spans="1:12" ht="12.75" customHeight="1">
      <c r="A82" s="706" t="s">
        <v>218</v>
      </c>
      <c r="B82" s="705"/>
      <c r="C82" s="705"/>
      <c r="D82" s="705"/>
      <c r="E82" s="711"/>
      <c r="F82" s="711"/>
      <c r="G82" s="711"/>
      <c r="H82" s="711"/>
      <c r="I82" s="708"/>
      <c r="J82" s="708"/>
      <c r="K82" s="709"/>
      <c r="L82" s="710"/>
    </row>
    <row r="83" spans="1:12" ht="12.75" customHeight="1">
      <c r="A83" s="691" t="s">
        <v>219</v>
      </c>
      <c r="B83" s="692"/>
      <c r="C83" s="692"/>
      <c r="D83" s="692"/>
      <c r="E83" s="711">
        <f>E8/Caratteristiche!G5</f>
        <v>497.88958459080413</v>
      </c>
      <c r="F83" s="711"/>
      <c r="G83" s="711">
        <f>G8/Caratteristiche!I5</f>
        <v>496.43778510335</v>
      </c>
      <c r="H83" s="711"/>
      <c r="I83" s="708">
        <f>I8/Caratteristiche!K5</f>
        <v>539.31796805678789</v>
      </c>
      <c r="J83" s="708"/>
      <c r="K83" s="709"/>
      <c r="L83" s="710"/>
    </row>
    <row r="84" spans="1:12" ht="12.75" customHeight="1">
      <c r="A84" s="704" t="s">
        <v>206</v>
      </c>
      <c r="B84" s="705"/>
      <c r="C84" s="705"/>
      <c r="D84" s="705"/>
      <c r="E84" s="711"/>
      <c r="F84" s="711"/>
      <c r="G84" s="711"/>
      <c r="H84" s="711"/>
      <c r="I84" s="708"/>
      <c r="J84" s="708"/>
      <c r="K84" s="709"/>
      <c r="L84" s="710"/>
    </row>
    <row r="85" spans="1:12" ht="12.75" customHeight="1">
      <c r="A85" s="706" t="s">
        <v>218</v>
      </c>
      <c r="B85" s="705"/>
      <c r="C85" s="705"/>
      <c r="D85" s="705"/>
      <c r="E85" s="711"/>
      <c r="F85" s="711"/>
      <c r="G85" s="711"/>
      <c r="H85" s="711"/>
      <c r="I85" s="708"/>
      <c r="J85" s="708"/>
      <c r="K85" s="709"/>
      <c r="L85" s="710"/>
    </row>
    <row r="86" spans="1:12" ht="12.75" customHeight="1">
      <c r="A86" s="691" t="s">
        <v>220</v>
      </c>
      <c r="B86" s="692"/>
      <c r="C86" s="692"/>
      <c r="D86" s="692"/>
      <c r="E86" s="711">
        <f>(E50+E52)/Caratteristiche!G5</f>
        <v>15.769526007456061</v>
      </c>
      <c r="F86" s="711"/>
      <c r="G86" s="711">
        <f>(G50+G52)/Caratteristiche!I5</f>
        <v>15.828535281539557</v>
      </c>
      <c r="H86" s="711"/>
      <c r="I86" s="708">
        <f>(I50+I52)/Caratteristiche!K5</f>
        <v>15.763968056787931</v>
      </c>
      <c r="J86" s="708"/>
      <c r="K86" s="712"/>
      <c r="L86" s="713"/>
    </row>
    <row r="87" spans="1:12" ht="12.75" customHeight="1">
      <c r="A87" s="704" t="s">
        <v>221</v>
      </c>
      <c r="B87" s="705"/>
      <c r="C87" s="705"/>
      <c r="D87" s="705"/>
      <c r="E87" s="711"/>
      <c r="F87" s="711"/>
      <c r="G87" s="711"/>
      <c r="H87" s="711"/>
      <c r="I87" s="708"/>
      <c r="J87" s="708"/>
      <c r="K87" s="714"/>
      <c r="L87" s="715"/>
    </row>
    <row r="88" spans="1:12" ht="12.75" customHeight="1">
      <c r="A88" s="706" t="s">
        <v>218</v>
      </c>
      <c r="B88" s="705"/>
      <c r="C88" s="705"/>
      <c r="D88" s="705"/>
      <c r="E88" s="711"/>
      <c r="F88" s="711"/>
      <c r="G88" s="711"/>
      <c r="H88" s="711"/>
      <c r="I88" s="708"/>
      <c r="J88" s="708"/>
      <c r="K88" s="716"/>
      <c r="L88" s="717"/>
    </row>
    <row r="89" spans="1:12" ht="12.75" customHeight="1">
      <c r="A89" s="691" t="s">
        <v>222</v>
      </c>
      <c r="B89" s="692"/>
      <c r="C89" s="692"/>
      <c r="D89" s="692"/>
      <c r="E89" s="711">
        <f>E49/Caratteristiche!G5</f>
        <v>16.885971951003018</v>
      </c>
      <c r="F89" s="711"/>
      <c r="G89" s="711">
        <f>G49/Caratteristiche!I5</f>
        <v>17.379861012116891</v>
      </c>
      <c r="H89" s="711"/>
      <c r="I89" s="718">
        <f>I49/Caratteristiche!K5</f>
        <v>12.694056787932563</v>
      </c>
      <c r="J89" s="718"/>
      <c r="K89" s="719"/>
      <c r="L89" s="720"/>
    </row>
    <row r="90" spans="1:12" ht="12.75" customHeight="1">
      <c r="A90" s="704" t="s">
        <v>208</v>
      </c>
      <c r="B90" s="705"/>
      <c r="C90" s="705"/>
      <c r="D90" s="705"/>
      <c r="E90" s="711"/>
      <c r="F90" s="711"/>
      <c r="G90" s="711"/>
      <c r="H90" s="711"/>
      <c r="I90" s="718"/>
      <c r="J90" s="718"/>
      <c r="K90" s="721"/>
      <c r="L90" s="722"/>
    </row>
    <row r="91" spans="1:12" ht="13.5" customHeight="1">
      <c r="A91" s="725" t="s">
        <v>218</v>
      </c>
      <c r="B91" s="692"/>
      <c r="C91" s="692"/>
      <c r="D91" s="692"/>
      <c r="E91" s="711"/>
      <c r="F91" s="711"/>
      <c r="G91" s="711"/>
      <c r="H91" s="711"/>
      <c r="I91" s="718"/>
      <c r="J91" s="718"/>
      <c r="K91" s="723"/>
      <c r="L91" s="724"/>
    </row>
    <row r="92" spans="1:12">
      <c r="A92" s="699" t="s">
        <v>223</v>
      </c>
      <c r="B92" s="700"/>
      <c r="C92" s="700"/>
      <c r="D92" s="700"/>
      <c r="E92" s="700"/>
      <c r="F92" s="700"/>
      <c r="G92" s="700"/>
      <c r="H92" s="700"/>
      <c r="I92" s="700"/>
      <c r="J92" s="700"/>
      <c r="K92" s="700"/>
      <c r="L92" s="701"/>
    </row>
    <row r="93" spans="1:12">
      <c r="A93" s="677" t="s">
        <v>101</v>
      </c>
      <c r="B93" s="678"/>
      <c r="C93" s="678"/>
      <c r="D93" s="678"/>
      <c r="E93" s="651">
        <v>2016</v>
      </c>
      <c r="F93" s="651"/>
      <c r="G93" s="651">
        <v>2017</v>
      </c>
      <c r="H93" s="651"/>
      <c r="I93" s="651">
        <v>2018</v>
      </c>
      <c r="J93" s="651"/>
      <c r="K93" s="673">
        <v>2019</v>
      </c>
      <c r="L93" s="666"/>
    </row>
    <row r="94" spans="1:12" ht="12.75" customHeight="1">
      <c r="A94" s="691" t="s">
        <v>224</v>
      </c>
      <c r="B94" s="692"/>
      <c r="C94" s="692"/>
      <c r="D94" s="692"/>
      <c r="E94" s="707">
        <f>E36/E14</f>
        <v>0.23714416804133534</v>
      </c>
      <c r="F94" s="707"/>
      <c r="G94" s="707">
        <f>G36/G14</f>
        <v>0.20191184595388523</v>
      </c>
      <c r="H94" s="707"/>
      <c r="I94" s="707">
        <f>I36/I14</f>
        <v>0.26289036773253016</v>
      </c>
      <c r="J94" s="707"/>
      <c r="K94" s="702"/>
      <c r="L94" s="703"/>
    </row>
    <row r="95" spans="1:12" ht="12.75" customHeight="1">
      <c r="A95" s="704" t="s">
        <v>225</v>
      </c>
      <c r="B95" s="705"/>
      <c r="C95" s="705"/>
      <c r="D95" s="705"/>
      <c r="E95" s="707"/>
      <c r="F95" s="707"/>
      <c r="G95" s="707"/>
      <c r="H95" s="707"/>
      <c r="I95" s="707"/>
      <c r="J95" s="707"/>
      <c r="K95" s="702"/>
      <c r="L95" s="703"/>
    </row>
    <row r="96" spans="1:12" ht="12.75" customHeight="1">
      <c r="A96" s="706" t="s">
        <v>226</v>
      </c>
      <c r="B96" s="705"/>
      <c r="C96" s="705"/>
      <c r="D96" s="705"/>
      <c r="E96" s="707"/>
      <c r="F96" s="707"/>
      <c r="G96" s="707"/>
      <c r="H96" s="707"/>
      <c r="I96" s="707"/>
      <c r="J96" s="707"/>
      <c r="K96" s="702"/>
      <c r="L96" s="703"/>
    </row>
    <row r="97" spans="1:12" ht="12.75" customHeight="1">
      <c r="A97" s="691" t="s">
        <v>227</v>
      </c>
      <c r="B97" s="692"/>
      <c r="C97" s="692"/>
      <c r="D97" s="692"/>
      <c r="E97" s="707">
        <f>E45/E25</f>
        <v>0.29278578956750312</v>
      </c>
      <c r="F97" s="707"/>
      <c r="G97" s="707">
        <f>G45/G25</f>
        <v>0.22923319490437646</v>
      </c>
      <c r="H97" s="707"/>
      <c r="I97" s="707">
        <f>I45/I25</f>
        <v>0.33910165115237473</v>
      </c>
      <c r="J97" s="707"/>
      <c r="K97" s="702"/>
      <c r="L97" s="703"/>
    </row>
    <row r="98" spans="1:12" ht="12.75" customHeight="1">
      <c r="A98" s="704" t="s">
        <v>228</v>
      </c>
      <c r="B98" s="705"/>
      <c r="C98" s="705"/>
      <c r="D98" s="705"/>
      <c r="E98" s="707"/>
      <c r="F98" s="707"/>
      <c r="G98" s="707"/>
      <c r="H98" s="707"/>
      <c r="I98" s="707"/>
      <c r="J98" s="707"/>
      <c r="K98" s="702"/>
      <c r="L98" s="703"/>
    </row>
    <row r="99" spans="1:12" ht="12.75" customHeight="1">
      <c r="A99" s="706" t="s">
        <v>229</v>
      </c>
      <c r="B99" s="705"/>
      <c r="C99" s="705"/>
      <c r="D99" s="705"/>
      <c r="E99" s="707"/>
      <c r="F99" s="707"/>
      <c r="G99" s="707"/>
      <c r="H99" s="707"/>
      <c r="I99" s="707"/>
      <c r="J99" s="707"/>
      <c r="K99" s="702"/>
      <c r="L99" s="703"/>
    </row>
    <row r="100" spans="1:12" ht="12.75" customHeight="1">
      <c r="A100" s="691" t="s">
        <v>230</v>
      </c>
      <c r="B100" s="692"/>
      <c r="C100" s="692"/>
      <c r="D100" s="692"/>
      <c r="E100" s="707">
        <f>(F8+F10)/(E8+E10)</f>
        <v>0.87218436050258119</v>
      </c>
      <c r="F100" s="707"/>
      <c r="G100" s="707">
        <f>(H8+H10)/(G8+G10)</f>
        <v>0.78038504687487553</v>
      </c>
      <c r="H100" s="707"/>
      <c r="I100" s="707">
        <f>(J8+J10)/(I8+I10)</f>
        <v>1.0171451043094029</v>
      </c>
      <c r="J100" s="707"/>
      <c r="K100" s="732"/>
      <c r="L100" s="733"/>
    </row>
    <row r="101" spans="1:12" ht="12.75" customHeight="1">
      <c r="A101" s="704" t="s">
        <v>231</v>
      </c>
      <c r="B101" s="705"/>
      <c r="C101" s="705"/>
      <c r="D101" s="705"/>
      <c r="E101" s="707"/>
      <c r="F101" s="707"/>
      <c r="G101" s="707"/>
      <c r="H101" s="707"/>
      <c r="I101" s="707"/>
      <c r="J101" s="707"/>
      <c r="K101" s="734"/>
      <c r="L101" s="735"/>
    </row>
    <row r="102" spans="1:12" ht="12.75" customHeight="1">
      <c r="A102" s="706" t="s">
        <v>232</v>
      </c>
      <c r="B102" s="705"/>
      <c r="C102" s="705"/>
      <c r="D102" s="705"/>
      <c r="E102" s="707"/>
      <c r="F102" s="707"/>
      <c r="G102" s="707"/>
      <c r="H102" s="707"/>
      <c r="I102" s="707"/>
      <c r="J102" s="707"/>
      <c r="K102" s="736"/>
      <c r="L102" s="737"/>
    </row>
    <row r="103" spans="1:12" ht="13.15" customHeight="1">
      <c r="A103" s="691" t="s">
        <v>233</v>
      </c>
      <c r="B103" s="692"/>
      <c r="C103" s="692"/>
      <c r="D103" s="692"/>
      <c r="E103" s="707">
        <f>(F19)/(E19)</f>
        <v>0.79708375635942363</v>
      </c>
      <c r="F103" s="707"/>
      <c r="G103" s="707">
        <f>(H19)/(G19)</f>
        <v>0.78398329262983135</v>
      </c>
      <c r="H103" s="707"/>
      <c r="I103" s="707">
        <f>(J19)/(I19)</f>
        <v>0.96060190400288703</v>
      </c>
      <c r="J103" s="707"/>
      <c r="K103" s="702"/>
      <c r="L103" s="703"/>
    </row>
    <row r="104" spans="1:12" ht="13.15" customHeight="1">
      <c r="A104" s="704" t="s">
        <v>234</v>
      </c>
      <c r="B104" s="705"/>
      <c r="C104" s="705"/>
      <c r="D104" s="705"/>
      <c r="E104" s="707"/>
      <c r="F104" s="707"/>
      <c r="G104" s="707"/>
      <c r="H104" s="707"/>
      <c r="I104" s="707"/>
      <c r="J104" s="707"/>
      <c r="K104" s="702"/>
      <c r="L104" s="703"/>
    </row>
    <row r="105" spans="1:12" ht="13.9" customHeight="1" thickBot="1">
      <c r="A105" s="730" t="s">
        <v>235</v>
      </c>
      <c r="B105" s="731"/>
      <c r="C105" s="731"/>
      <c r="D105" s="731"/>
      <c r="E105" s="727"/>
      <c r="F105" s="727"/>
      <c r="G105" s="727"/>
      <c r="H105" s="727"/>
      <c r="I105" s="727"/>
      <c r="J105" s="727"/>
      <c r="K105" s="728"/>
      <c r="L105" s="729"/>
    </row>
    <row r="107" spans="1:12" ht="3" customHeight="1"/>
    <row r="108" spans="1:12">
      <c r="A108" s="635"/>
      <c r="B108" s="635"/>
      <c r="C108" s="635"/>
      <c r="D108" s="635"/>
      <c r="E108" s="726"/>
      <c r="F108" s="726"/>
      <c r="G108" s="726"/>
      <c r="H108" s="726"/>
      <c r="I108" s="726"/>
      <c r="J108" s="726"/>
      <c r="K108" s="726"/>
      <c r="L108" s="726"/>
    </row>
  </sheetData>
  <customSheetViews>
    <customSheetView guid="{FD66CCA4-E734-40F6-A42D-704ADC03C8FF}" showPageBreaks="1" printArea="1" showRuler="0">
      <selection activeCell="A108" sqref="A108:L108"/>
      <rowBreaks count="1" manualBreakCount="1">
        <brk id="45" max="16383" man="1"/>
      </rowBreaks>
      <pageMargins left="0.19685039370078741" right="0.19685039370078741" top="0.6692913385826772" bottom="0.39370078740157483" header="0.51181102362204722" footer="0.51181102362204722"/>
      <printOptions horizontalCentered="1" verticalCentered="1"/>
      <pageSetup paperSize="9" scale="49" orientation="portrait" r:id="rId1"/>
      <headerFooter alignWithMargins="0">
        <oddHeader>&amp;F</oddHeader>
        <oddFooter>&amp;L&amp;8&amp;F&amp;R&amp;8&amp;P</oddFooter>
      </headerFooter>
    </customSheetView>
    <customSheetView guid="{0CDFE071-D2BF-4AC9-96FE-3C7CC2EB89D1}" showPageBreaks="1" printArea="1" topLeftCell="A16">
      <selection activeCell="A108" sqref="A108:L108"/>
      <rowBreaks count="1" manualBreakCount="1">
        <brk id="45" max="16383" man="1"/>
      </rowBreaks>
      <pageMargins left="0.19685039370078741" right="0.19685039370078741" top="0.6692913385826772" bottom="0.39370078740157483" header="0.51181102362204722" footer="0.51181102362204722"/>
      <printOptions horizontalCentered="1" verticalCentered="1"/>
      <pageSetup paperSize="9" scale="49" orientation="portrait" r:id="rId2"/>
      <headerFooter alignWithMargins="0">
        <oddHeader>&amp;F</oddHeader>
        <oddFooter>&amp;L&amp;8&amp;F&amp;R&amp;8&amp;P</oddFooter>
      </headerFooter>
    </customSheetView>
    <customSheetView guid="{5274FD7E-76C2-47C3-8C9C-C2C181076605}" showPageBreaks="1" showRuler="0" topLeftCell="A16">
      <selection activeCell="A108" sqref="A108:L108"/>
      <rowBreaks count="1" manualBreakCount="1">
        <brk id="45" max="16383" man="1"/>
      </rowBreaks>
      <pageMargins left="0.19685039370078741" right="0.19685039370078741" top="0.6692913385826772" bottom="0.39370078740157483" header="0.51181102362204722" footer="0.51181102362204722"/>
      <printOptions horizontalCentered="1" verticalCentered="1"/>
      <pageSetup paperSize="9" scale="49" orientation="portrait" r:id="rId3"/>
      <headerFooter alignWithMargins="0">
        <oddHeader>&amp;F</oddHeader>
        <oddFooter>&amp;L&amp;8&amp;F&amp;R&amp;8&amp;P</oddFooter>
      </headerFooter>
    </customSheetView>
  </customSheetViews>
  <mergeCells count="212">
    <mergeCell ref="A97:D97"/>
    <mergeCell ref="E97:F99"/>
    <mergeCell ref="G97:H99"/>
    <mergeCell ref="I97:J99"/>
    <mergeCell ref="K97:L99"/>
    <mergeCell ref="A98:D98"/>
    <mergeCell ref="A99:D99"/>
    <mergeCell ref="A108:L108"/>
    <mergeCell ref="A103:D103"/>
    <mergeCell ref="E103:F105"/>
    <mergeCell ref="G103:H105"/>
    <mergeCell ref="I103:J105"/>
    <mergeCell ref="K103:L105"/>
    <mergeCell ref="A104:D104"/>
    <mergeCell ref="A105:D105"/>
    <mergeCell ref="K100:L102"/>
    <mergeCell ref="A101:D101"/>
    <mergeCell ref="A102:D102"/>
    <mergeCell ref="A100:D100"/>
    <mergeCell ref="E100:F102"/>
    <mergeCell ref="G100:H102"/>
    <mergeCell ref="I100:J102"/>
    <mergeCell ref="A89:D89"/>
    <mergeCell ref="E89:F91"/>
    <mergeCell ref="G89:H91"/>
    <mergeCell ref="I89:J91"/>
    <mergeCell ref="K89:L91"/>
    <mergeCell ref="A90:D90"/>
    <mergeCell ref="A91:D91"/>
    <mergeCell ref="A94:D94"/>
    <mergeCell ref="E94:F96"/>
    <mergeCell ref="G94:H96"/>
    <mergeCell ref="I94:J96"/>
    <mergeCell ref="A92:L92"/>
    <mergeCell ref="A93:D93"/>
    <mergeCell ref="E93:F93"/>
    <mergeCell ref="G93:H93"/>
    <mergeCell ref="I93:J93"/>
    <mergeCell ref="K93:L93"/>
    <mergeCell ref="K94:L96"/>
    <mergeCell ref="A95:D95"/>
    <mergeCell ref="A96:D96"/>
    <mergeCell ref="I83:J85"/>
    <mergeCell ref="K83:L85"/>
    <mergeCell ref="A84:D84"/>
    <mergeCell ref="A85:D85"/>
    <mergeCell ref="A80:D80"/>
    <mergeCell ref="E80:F82"/>
    <mergeCell ref="G80:H82"/>
    <mergeCell ref="I80:J82"/>
    <mergeCell ref="A86:D86"/>
    <mergeCell ref="E86:F88"/>
    <mergeCell ref="G86:H88"/>
    <mergeCell ref="I86:J88"/>
    <mergeCell ref="K80:L82"/>
    <mergeCell ref="A81:D81"/>
    <mergeCell ref="A82:D82"/>
    <mergeCell ref="A83:D83"/>
    <mergeCell ref="E83:F85"/>
    <mergeCell ref="G83:H85"/>
    <mergeCell ref="K86:L88"/>
    <mergeCell ref="A87:D87"/>
    <mergeCell ref="A88:D88"/>
    <mergeCell ref="A75:D75"/>
    <mergeCell ref="E75:F77"/>
    <mergeCell ref="G75:H77"/>
    <mergeCell ref="I75:J77"/>
    <mergeCell ref="K75:L77"/>
    <mergeCell ref="A76:D76"/>
    <mergeCell ref="A77:D77"/>
    <mergeCell ref="A78:L78"/>
    <mergeCell ref="A79:D79"/>
    <mergeCell ref="E79:F79"/>
    <mergeCell ref="G79:H79"/>
    <mergeCell ref="I79:J79"/>
    <mergeCell ref="K79:L79"/>
    <mergeCell ref="A72:D72"/>
    <mergeCell ref="E72:F74"/>
    <mergeCell ref="G72:H74"/>
    <mergeCell ref="I72:J74"/>
    <mergeCell ref="K68:L68"/>
    <mergeCell ref="A69:D69"/>
    <mergeCell ref="E69:F71"/>
    <mergeCell ref="G69:H71"/>
    <mergeCell ref="I69:J71"/>
    <mergeCell ref="K69:L71"/>
    <mergeCell ref="K72:L74"/>
    <mergeCell ref="A73:D73"/>
    <mergeCell ref="A74:D74"/>
    <mergeCell ref="A67:L67"/>
    <mergeCell ref="A64:D64"/>
    <mergeCell ref="E64:F66"/>
    <mergeCell ref="G64:H66"/>
    <mergeCell ref="I64:J66"/>
    <mergeCell ref="A70:D70"/>
    <mergeCell ref="A71:D71"/>
    <mergeCell ref="A68:D68"/>
    <mergeCell ref="E68:F68"/>
    <mergeCell ref="G68:H68"/>
    <mergeCell ref="I68:J68"/>
    <mergeCell ref="A61:D61"/>
    <mergeCell ref="E61:F63"/>
    <mergeCell ref="G61:H63"/>
    <mergeCell ref="I61:J63"/>
    <mergeCell ref="K61:L63"/>
    <mergeCell ref="A62:D62"/>
    <mergeCell ref="A63:D63"/>
    <mergeCell ref="K64:L66"/>
    <mergeCell ref="A65:D65"/>
    <mergeCell ref="A66:D66"/>
    <mergeCell ref="I57:J57"/>
    <mergeCell ref="K57:L57"/>
    <mergeCell ref="A53:D53"/>
    <mergeCell ref="E53:F53"/>
    <mergeCell ref="G53:H53"/>
    <mergeCell ref="I53:J53"/>
    <mergeCell ref="A58:D58"/>
    <mergeCell ref="E58:F60"/>
    <mergeCell ref="G58:H60"/>
    <mergeCell ref="I58:J60"/>
    <mergeCell ref="K53:L53"/>
    <mergeCell ref="A55:L55"/>
    <mergeCell ref="A56:L56"/>
    <mergeCell ref="A57:D57"/>
    <mergeCell ref="E57:F57"/>
    <mergeCell ref="G57:H57"/>
    <mergeCell ref="K58:L60"/>
    <mergeCell ref="A59:D59"/>
    <mergeCell ref="A60:D60"/>
    <mergeCell ref="K51:L51"/>
    <mergeCell ref="A52:D52"/>
    <mergeCell ref="E52:F52"/>
    <mergeCell ref="G52:H52"/>
    <mergeCell ref="I52:J52"/>
    <mergeCell ref="K52:L52"/>
    <mergeCell ref="A51:D51"/>
    <mergeCell ref="E51:F51"/>
    <mergeCell ref="G51:H51"/>
    <mergeCell ref="I51:J51"/>
    <mergeCell ref="A48:D48"/>
    <mergeCell ref="E48:F48"/>
    <mergeCell ref="G48:H48"/>
    <mergeCell ref="I48:J48"/>
    <mergeCell ref="K48:L48"/>
    <mergeCell ref="K49:L49"/>
    <mergeCell ref="A50:D50"/>
    <mergeCell ref="E50:F50"/>
    <mergeCell ref="G50:H50"/>
    <mergeCell ref="I50:J50"/>
    <mergeCell ref="K50:L50"/>
    <mergeCell ref="A49:D49"/>
    <mergeCell ref="E49:F49"/>
    <mergeCell ref="G49:H49"/>
    <mergeCell ref="I49:J49"/>
    <mergeCell ref="B40:D40"/>
    <mergeCell ref="B41:D41"/>
    <mergeCell ref="B42:D42"/>
    <mergeCell ref="B43:D43"/>
    <mergeCell ref="G37:H37"/>
    <mergeCell ref="I37:J37"/>
    <mergeCell ref="B44:D44"/>
    <mergeCell ref="A45:D45"/>
    <mergeCell ref="A47:L47"/>
    <mergeCell ref="B33:D33"/>
    <mergeCell ref="B34:D34"/>
    <mergeCell ref="B35:D35"/>
    <mergeCell ref="I28:J28"/>
    <mergeCell ref="K28:L28"/>
    <mergeCell ref="B30:D30"/>
    <mergeCell ref="B31:D31"/>
    <mergeCell ref="K37:L37"/>
    <mergeCell ref="B39:D39"/>
    <mergeCell ref="A36:D36"/>
    <mergeCell ref="A37:A38"/>
    <mergeCell ref="B37:D38"/>
    <mergeCell ref="E37:F37"/>
    <mergeCell ref="A28:A29"/>
    <mergeCell ref="B28:D29"/>
    <mergeCell ref="E28:F28"/>
    <mergeCell ref="G28:H28"/>
    <mergeCell ref="A23:D23"/>
    <mergeCell ref="A24:D24"/>
    <mergeCell ref="A25:D25"/>
    <mergeCell ref="A27:L27"/>
    <mergeCell ref="B32:D32"/>
    <mergeCell ref="A19:D19"/>
    <mergeCell ref="A20:D20"/>
    <mergeCell ref="A21:D21"/>
    <mergeCell ref="A22:D22"/>
    <mergeCell ref="A14:D14"/>
    <mergeCell ref="A16:L16"/>
    <mergeCell ref="A17:D18"/>
    <mergeCell ref="E17:F17"/>
    <mergeCell ref="G17:H17"/>
    <mergeCell ref="I17:J17"/>
    <mergeCell ref="A1:J1"/>
    <mergeCell ref="A2:L2"/>
    <mergeCell ref="A3:L3"/>
    <mergeCell ref="A4:D5"/>
    <mergeCell ref="E4:F4"/>
    <mergeCell ref="G4:H4"/>
    <mergeCell ref="I4:J4"/>
    <mergeCell ref="K4:L4"/>
    <mergeCell ref="K17:L17"/>
    <mergeCell ref="A10:D10"/>
    <mergeCell ref="A11:D11"/>
    <mergeCell ref="A12:D12"/>
    <mergeCell ref="A13:D13"/>
    <mergeCell ref="A6:D6"/>
    <mergeCell ref="A7:D7"/>
    <mergeCell ref="A8:D8"/>
    <mergeCell ref="A9:D9"/>
  </mergeCells>
  <phoneticPr fontId="27" type="noConversion"/>
  <printOptions horizontalCentered="1" verticalCentered="1"/>
  <pageMargins left="0.23622047244094491" right="0.23622047244094491" top="0.39370078740157483" bottom="0.39370078740157483" header="0.19685039370078741" footer="0.19685039370078741"/>
  <pageSetup paperSize="9" fitToHeight="0" orientation="landscape" r:id="rId4"/>
  <headerFooter alignWithMargins="0">
    <oddHeader>&amp;CCOMUNE DI CANDIOLO PIANO DELLE PERFORMANCE 2019</oddHeader>
    <oddFooter>&amp;L&amp;8&amp;F&amp;R&amp;8&amp;P</oddFooter>
  </headerFooter>
  <rowBreaks count="1" manualBreakCount="1">
    <brk id="45" max="16383" man="1"/>
  </rowBreaks>
</worksheet>
</file>

<file path=xl/worksheets/sheet5.xml><?xml version="1.0" encoding="utf-8"?>
<worksheet xmlns="http://schemas.openxmlformats.org/spreadsheetml/2006/main" xmlns:r="http://schemas.openxmlformats.org/officeDocument/2006/relationships">
  <sheetPr>
    <pageSetUpPr fitToPage="1"/>
  </sheetPr>
  <dimension ref="A1:Z104"/>
  <sheetViews>
    <sheetView topLeftCell="A52" zoomScale="55" zoomScaleNormal="55" zoomScaleSheetLayoutView="90" zoomScalePageLayoutView="70" workbookViewId="0">
      <selection activeCell="V2" sqref="V2:Z22"/>
    </sheetView>
  </sheetViews>
  <sheetFormatPr defaultColWidth="8.85546875" defaultRowHeight="15"/>
  <cols>
    <col min="1" max="1" width="3.7109375" style="149" customWidth="1"/>
    <col min="2" max="2" width="18.5703125" style="149" customWidth="1"/>
    <col min="3" max="3" width="11.7109375" style="149" customWidth="1"/>
    <col min="4" max="4" width="19.85546875" style="171" customWidth="1"/>
    <col min="5" max="5" width="17.28515625" style="149" customWidth="1"/>
    <col min="6" max="6" width="25.28515625" style="171" customWidth="1"/>
    <col min="7" max="7" width="18.85546875" style="323" customWidth="1"/>
    <col min="8" max="8" width="17.5703125" style="323" customWidth="1"/>
    <col min="9" max="9" width="17.140625" style="149" customWidth="1"/>
    <col min="10" max="10" width="0.28515625" style="149" customWidth="1"/>
    <col min="11" max="11" width="18.85546875" style="149" hidden="1" customWidth="1"/>
    <col min="12" max="12" width="17" style="369" customWidth="1"/>
    <col min="13" max="13" width="17.28515625" style="149" customWidth="1"/>
    <col min="14" max="14" width="16.85546875" style="149" customWidth="1"/>
    <col min="15" max="15" width="18.5703125" style="149" customWidth="1"/>
    <col min="16" max="16" width="17.140625" style="149" customWidth="1"/>
    <col min="17" max="17" width="15.7109375" style="149" customWidth="1"/>
    <col min="18" max="20" width="8.85546875" style="149"/>
    <col min="21" max="21" width="11.7109375" style="149" customWidth="1"/>
    <col min="22" max="22" width="8.85546875" style="149"/>
    <col min="23" max="23" width="16.140625" style="149" bestFit="1" customWidth="1"/>
    <col min="24" max="16384" width="8.85546875" style="149"/>
  </cols>
  <sheetData>
    <row r="1" spans="1:23" ht="15.75" thickBot="1">
      <c r="G1" s="369" t="s">
        <v>360</v>
      </c>
      <c r="H1" s="172">
        <v>5630</v>
      </c>
      <c r="L1" s="369" t="s">
        <v>526</v>
      </c>
      <c r="M1" s="172">
        <v>5640</v>
      </c>
      <c r="O1" s="149" t="s">
        <v>698</v>
      </c>
      <c r="P1" s="172">
        <v>5650</v>
      </c>
    </row>
    <row r="2" spans="1:23" s="323" customFormat="1" ht="59.25" customHeight="1" thickBot="1">
      <c r="A2" s="738" t="s">
        <v>56</v>
      </c>
      <c r="B2" s="739"/>
      <c r="C2" s="329" t="s">
        <v>55</v>
      </c>
      <c r="D2" s="330" t="s">
        <v>57</v>
      </c>
      <c r="E2" s="329" t="s">
        <v>101</v>
      </c>
      <c r="F2" s="330" t="s">
        <v>60</v>
      </c>
      <c r="G2" s="331" t="s">
        <v>314</v>
      </c>
      <c r="H2" s="331" t="s">
        <v>315</v>
      </c>
      <c r="I2" s="332" t="s">
        <v>99</v>
      </c>
      <c r="J2" s="332" t="s">
        <v>100</v>
      </c>
      <c r="K2" s="333" t="s">
        <v>316</v>
      </c>
      <c r="L2" s="334" t="s">
        <v>314</v>
      </c>
      <c r="M2" s="335" t="s">
        <v>315</v>
      </c>
      <c r="N2" s="336">
        <v>2018</v>
      </c>
      <c r="O2" s="337" t="s">
        <v>314</v>
      </c>
      <c r="P2" s="338" t="s">
        <v>315</v>
      </c>
      <c r="Q2" s="339">
        <v>2019</v>
      </c>
      <c r="W2" s="415"/>
    </row>
    <row r="3" spans="1:23" ht="44.25" customHeight="1" thickBot="1">
      <c r="A3" s="743">
        <v>1</v>
      </c>
      <c r="B3" s="740" t="s">
        <v>1</v>
      </c>
      <c r="C3" s="340">
        <v>1</v>
      </c>
      <c r="D3" s="173" t="s">
        <v>14</v>
      </c>
      <c r="E3" s="173" t="s">
        <v>59</v>
      </c>
      <c r="F3" s="173" t="s">
        <v>58</v>
      </c>
      <c r="G3" s="193">
        <v>67850</v>
      </c>
      <c r="H3" s="174">
        <f>$H$1</f>
        <v>5630</v>
      </c>
      <c r="I3" s="175">
        <f>G3/H3</f>
        <v>12.051509769094139</v>
      </c>
      <c r="J3" s="174"/>
      <c r="K3" s="176">
        <f>(J3-I3)/I3*100</f>
        <v>-100</v>
      </c>
      <c r="L3" s="192">
        <v>102350</v>
      </c>
      <c r="M3" s="177">
        <f>$M$1</f>
        <v>5640</v>
      </c>
      <c r="N3" s="178">
        <f>L3/M3</f>
        <v>18.147163120567377</v>
      </c>
      <c r="O3" s="370">
        <v>102350</v>
      </c>
      <c r="P3" s="179">
        <f>$P$1</f>
        <v>5650</v>
      </c>
      <c r="Q3" s="180">
        <f>O3/P3</f>
        <v>18.115044247787612</v>
      </c>
    </row>
    <row r="4" spans="1:23" ht="46.5" customHeight="1">
      <c r="A4" s="744"/>
      <c r="B4" s="741"/>
      <c r="C4" s="365">
        <v>2</v>
      </c>
      <c r="D4" s="368" t="s">
        <v>15</v>
      </c>
      <c r="E4" s="368" t="s">
        <v>59</v>
      </c>
      <c r="F4" s="358" t="s">
        <v>58</v>
      </c>
      <c r="G4" s="193">
        <v>335680</v>
      </c>
      <c r="H4" s="174">
        <f>$H$1</f>
        <v>5630</v>
      </c>
      <c r="I4" s="182">
        <f t="shared" ref="I4:I26" si="0">G4/H4</f>
        <v>59.623445825932507</v>
      </c>
      <c r="J4" s="183"/>
      <c r="K4" s="184">
        <f t="shared" ref="K4:K46" si="1">(J4-I4)/I4*100</f>
        <v>-100</v>
      </c>
      <c r="L4" s="192">
        <v>335680</v>
      </c>
      <c r="M4" s="185">
        <f>$M$1</f>
        <v>5640</v>
      </c>
      <c r="N4" s="186">
        <f t="shared" ref="N4:N46" si="2">L4/M4</f>
        <v>59.5177304964539</v>
      </c>
      <c r="O4" s="370">
        <v>335680</v>
      </c>
      <c r="P4" s="187">
        <f>$P$1</f>
        <v>5650</v>
      </c>
      <c r="Q4" s="188">
        <f t="shared" ref="Q4:Q46" si="3">O4/P4</f>
        <v>59.412389380530975</v>
      </c>
    </row>
    <row r="5" spans="1:23" ht="88.5" customHeight="1">
      <c r="A5" s="744"/>
      <c r="B5" s="741"/>
      <c r="C5" s="364">
        <v>3</v>
      </c>
      <c r="D5" s="362" t="s">
        <v>16</v>
      </c>
      <c r="E5" s="368" t="s">
        <v>59</v>
      </c>
      <c r="F5" s="368" t="s">
        <v>58</v>
      </c>
      <c r="G5" s="193">
        <v>138200</v>
      </c>
      <c r="H5" s="183">
        <f>$H$1</f>
        <v>5630</v>
      </c>
      <c r="I5" s="182">
        <f t="shared" si="0"/>
        <v>24.547069271758438</v>
      </c>
      <c r="J5" s="183"/>
      <c r="K5" s="184">
        <f t="shared" si="1"/>
        <v>-100</v>
      </c>
      <c r="L5" s="192">
        <v>102900</v>
      </c>
      <c r="M5" s="185">
        <f>$M$1</f>
        <v>5640</v>
      </c>
      <c r="N5" s="186">
        <f t="shared" si="2"/>
        <v>18.24468085106383</v>
      </c>
      <c r="O5" s="370">
        <v>102900</v>
      </c>
      <c r="P5" s="187">
        <f>$P$1</f>
        <v>5650</v>
      </c>
      <c r="Q5" s="188">
        <f t="shared" si="3"/>
        <v>18.212389380530972</v>
      </c>
      <c r="W5" s="342"/>
    </row>
    <row r="6" spans="1:23" ht="30">
      <c r="A6" s="744"/>
      <c r="B6" s="741"/>
      <c r="C6" s="757">
        <v>4</v>
      </c>
      <c r="D6" s="752" t="s">
        <v>17</v>
      </c>
      <c r="E6" s="368" t="s">
        <v>59</v>
      </c>
      <c r="F6" s="368" t="s">
        <v>58</v>
      </c>
      <c r="G6" s="193">
        <v>69300</v>
      </c>
      <c r="H6" s="183">
        <f>$H$1</f>
        <v>5630</v>
      </c>
      <c r="I6" s="182">
        <f t="shared" si="0"/>
        <v>12.309058614564831</v>
      </c>
      <c r="J6" s="183">
        <v>66400</v>
      </c>
      <c r="K6" s="184">
        <f t="shared" si="1"/>
        <v>539340.11544011533</v>
      </c>
      <c r="L6" s="192">
        <v>57400</v>
      </c>
      <c r="M6" s="185">
        <f>$M$1</f>
        <v>5640</v>
      </c>
      <c r="N6" s="186">
        <f t="shared" si="2"/>
        <v>10.177304964539006</v>
      </c>
      <c r="O6" s="370">
        <v>57400</v>
      </c>
      <c r="P6" s="187">
        <f>$P$1</f>
        <v>5650</v>
      </c>
      <c r="Q6" s="188">
        <f t="shared" si="3"/>
        <v>10.159292035398231</v>
      </c>
    </row>
    <row r="7" spans="1:23" ht="30">
      <c r="A7" s="744"/>
      <c r="B7" s="741"/>
      <c r="C7" s="756"/>
      <c r="D7" s="741"/>
      <c r="E7" s="368" t="s">
        <v>61</v>
      </c>
      <c r="F7" s="368" t="s">
        <v>104</v>
      </c>
      <c r="G7" s="193">
        <v>1868800</v>
      </c>
      <c r="H7" s="193">
        <v>2336000</v>
      </c>
      <c r="I7" s="189">
        <f t="shared" si="0"/>
        <v>0.8</v>
      </c>
      <c r="J7" s="183"/>
      <c r="K7" s="184">
        <f t="shared" si="1"/>
        <v>-100</v>
      </c>
      <c r="L7" s="192">
        <v>1853040</v>
      </c>
      <c r="M7" s="192">
        <v>2316301</v>
      </c>
      <c r="N7" s="190">
        <f t="shared" si="2"/>
        <v>0.79999965462174394</v>
      </c>
      <c r="O7" s="370">
        <v>1869840</v>
      </c>
      <c r="P7" s="414">
        <v>2337300</v>
      </c>
      <c r="Q7" s="191">
        <f t="shared" si="3"/>
        <v>0.8</v>
      </c>
    </row>
    <row r="8" spans="1:23" ht="57" customHeight="1">
      <c r="A8" s="744"/>
      <c r="B8" s="741"/>
      <c r="C8" s="757">
        <v>5</v>
      </c>
      <c r="D8" s="752" t="s">
        <v>18</v>
      </c>
      <c r="E8" s="368" t="s">
        <v>59</v>
      </c>
      <c r="F8" s="368" t="s">
        <v>58</v>
      </c>
      <c r="G8" s="193">
        <v>139200</v>
      </c>
      <c r="H8" s="183">
        <f>$H$1</f>
        <v>5630</v>
      </c>
      <c r="I8" s="182">
        <f t="shared" si="0"/>
        <v>24.724689165186501</v>
      </c>
      <c r="J8" s="183"/>
      <c r="K8" s="184">
        <f t="shared" si="1"/>
        <v>-100</v>
      </c>
      <c r="L8" s="192">
        <v>138700</v>
      </c>
      <c r="M8" s="185">
        <f>$M$1</f>
        <v>5640</v>
      </c>
      <c r="N8" s="186">
        <f t="shared" si="2"/>
        <v>24.592198581560282</v>
      </c>
      <c r="O8" s="370">
        <v>138700</v>
      </c>
      <c r="P8" s="187">
        <f>$P$1</f>
        <v>5650</v>
      </c>
      <c r="Q8" s="188">
        <f t="shared" si="3"/>
        <v>24.548672566371682</v>
      </c>
    </row>
    <row r="9" spans="1:23" ht="66.75" customHeight="1">
      <c r="A9" s="744"/>
      <c r="B9" s="741"/>
      <c r="C9" s="756"/>
      <c r="D9" s="741"/>
      <c r="E9" s="368" t="s">
        <v>62</v>
      </c>
      <c r="F9" s="368" t="s">
        <v>63</v>
      </c>
      <c r="G9" s="193">
        <v>30000</v>
      </c>
      <c r="H9" s="193">
        <v>139200</v>
      </c>
      <c r="I9" s="189">
        <f>G9/H9</f>
        <v>0.21551724137931033</v>
      </c>
      <c r="J9" s="183"/>
      <c r="K9" s="184">
        <f t="shared" si="1"/>
        <v>-100</v>
      </c>
      <c r="L9" s="192">
        <v>30000</v>
      </c>
      <c r="M9" s="192">
        <v>138700</v>
      </c>
      <c r="N9" s="190">
        <f t="shared" si="2"/>
        <v>0.21629416005767843</v>
      </c>
      <c r="O9" s="370">
        <v>30000</v>
      </c>
      <c r="P9" s="413">
        <v>138700</v>
      </c>
      <c r="Q9" s="191">
        <f t="shared" si="3"/>
        <v>0.21629416005767843</v>
      </c>
    </row>
    <row r="10" spans="1:23" ht="50.25" customHeight="1">
      <c r="A10" s="744"/>
      <c r="B10" s="741"/>
      <c r="C10" s="757">
        <v>6</v>
      </c>
      <c r="D10" s="752" t="s">
        <v>19</v>
      </c>
      <c r="E10" s="368" t="s">
        <v>59</v>
      </c>
      <c r="F10" s="368" t="s">
        <v>58</v>
      </c>
      <c r="G10" s="193">
        <v>121500</v>
      </c>
      <c r="H10" s="183">
        <f>$H$1</f>
        <v>5630</v>
      </c>
      <c r="I10" s="182">
        <f t="shared" si="0"/>
        <v>21.580817051509769</v>
      </c>
      <c r="J10" s="183"/>
      <c r="K10" s="184">
        <f t="shared" si="1"/>
        <v>-100</v>
      </c>
      <c r="L10" s="192">
        <v>103500</v>
      </c>
      <c r="M10" s="185">
        <f>M1</f>
        <v>5640</v>
      </c>
      <c r="N10" s="186">
        <f t="shared" si="2"/>
        <v>18.351063829787233</v>
      </c>
      <c r="O10" s="370">
        <v>103500</v>
      </c>
      <c r="P10" s="187">
        <f>$P$1</f>
        <v>5650</v>
      </c>
      <c r="Q10" s="188">
        <f t="shared" si="3"/>
        <v>18.318584070796462</v>
      </c>
    </row>
    <row r="11" spans="1:23" ht="45">
      <c r="A11" s="744"/>
      <c r="B11" s="741"/>
      <c r="C11" s="756"/>
      <c r="D11" s="741"/>
      <c r="E11" s="368" t="s">
        <v>64</v>
      </c>
      <c r="F11" s="368" t="s">
        <v>64</v>
      </c>
      <c r="G11" s="193"/>
      <c r="H11" s="183"/>
      <c r="I11" s="182">
        <v>450200</v>
      </c>
      <c r="J11" s="183"/>
      <c r="K11" s="184">
        <f t="shared" si="1"/>
        <v>-100</v>
      </c>
      <c r="L11" s="192"/>
      <c r="M11" s="185"/>
      <c r="N11" s="186">
        <f>172500+200000+79500+0</f>
        <v>452000</v>
      </c>
      <c r="O11" s="370"/>
      <c r="P11" s="187"/>
      <c r="Q11" s="188">
        <f>184000+215000+90000+0</f>
        <v>489000</v>
      </c>
    </row>
    <row r="12" spans="1:23" ht="49.5" customHeight="1">
      <c r="A12" s="744"/>
      <c r="B12" s="741"/>
      <c r="C12" s="756"/>
      <c r="D12" s="741"/>
      <c r="E12" s="368" t="s">
        <v>65</v>
      </c>
      <c r="F12" s="368" t="s">
        <v>339</v>
      </c>
      <c r="G12" s="193"/>
      <c r="H12" s="183"/>
      <c r="I12" s="183">
        <v>140</v>
      </c>
      <c r="J12" s="183"/>
      <c r="K12" s="184">
        <f>(J12-I12)/I12*100</f>
        <v>-100</v>
      </c>
      <c r="L12" s="192"/>
      <c r="M12" s="194"/>
      <c r="N12" s="192">
        <v>150</v>
      </c>
      <c r="O12" s="370"/>
      <c r="P12" s="195"/>
      <c r="Q12" s="233">
        <v>150</v>
      </c>
    </row>
    <row r="13" spans="1:23" ht="40.5" customHeight="1">
      <c r="A13" s="744"/>
      <c r="B13" s="741"/>
      <c r="C13" s="756"/>
      <c r="D13" s="741"/>
      <c r="E13" s="368" t="s">
        <v>333</v>
      </c>
      <c r="F13" s="368"/>
      <c r="G13" s="193"/>
      <c r="H13" s="183"/>
      <c r="I13" s="183">
        <v>10</v>
      </c>
      <c r="J13" s="183"/>
      <c r="K13" s="184"/>
      <c r="L13" s="192"/>
      <c r="M13" s="194" t="s">
        <v>346</v>
      </c>
      <c r="N13" s="192">
        <v>20</v>
      </c>
      <c r="O13" s="370"/>
      <c r="P13" s="195"/>
      <c r="Q13" s="233">
        <v>25</v>
      </c>
    </row>
    <row r="14" spans="1:23" ht="40.5" customHeight="1">
      <c r="A14" s="744"/>
      <c r="B14" s="741"/>
      <c r="C14" s="756"/>
      <c r="D14" s="741"/>
      <c r="E14" s="368" t="s">
        <v>340</v>
      </c>
      <c r="F14" s="368"/>
      <c r="G14" s="193"/>
      <c r="H14" s="183"/>
      <c r="I14" s="183">
        <v>60</v>
      </c>
      <c r="J14" s="183"/>
      <c r="K14" s="184"/>
      <c r="L14" s="192"/>
      <c r="M14" s="194" t="s">
        <v>346</v>
      </c>
      <c r="N14" s="192">
        <v>60</v>
      </c>
      <c r="O14" s="370"/>
      <c r="P14" s="195"/>
      <c r="Q14" s="233">
        <v>65</v>
      </c>
    </row>
    <row r="15" spans="1:23" ht="24" customHeight="1">
      <c r="A15" s="744"/>
      <c r="B15" s="741"/>
      <c r="C15" s="756"/>
      <c r="D15" s="741"/>
      <c r="E15" s="368" t="s">
        <v>334</v>
      </c>
      <c r="F15" s="368"/>
      <c r="G15" s="193"/>
      <c r="H15" s="183"/>
      <c r="I15" s="183">
        <v>2</v>
      </c>
      <c r="J15" s="183"/>
      <c r="K15" s="184"/>
      <c r="L15" s="192"/>
      <c r="M15" s="194" t="s">
        <v>346</v>
      </c>
      <c r="N15" s="192">
        <v>1</v>
      </c>
      <c r="O15" s="370"/>
      <c r="P15" s="195"/>
      <c r="Q15" s="233">
        <v>1</v>
      </c>
    </row>
    <row r="16" spans="1:23" ht="28.9" customHeight="1">
      <c r="A16" s="744"/>
      <c r="B16" s="741"/>
      <c r="C16" s="756"/>
      <c r="D16" s="741"/>
      <c r="E16" s="368" t="s">
        <v>335</v>
      </c>
      <c r="F16" s="368"/>
      <c r="G16" s="193"/>
      <c r="H16" s="183"/>
      <c r="I16" s="183">
        <v>50</v>
      </c>
      <c r="J16" s="183"/>
      <c r="K16" s="184"/>
      <c r="L16" s="192"/>
      <c r="M16" s="194" t="s">
        <v>346</v>
      </c>
      <c r="N16" s="192">
        <v>65</v>
      </c>
      <c r="O16" s="370"/>
      <c r="P16" s="195"/>
      <c r="Q16" s="233">
        <v>70</v>
      </c>
    </row>
    <row r="17" spans="1:17" ht="24.6" customHeight="1">
      <c r="A17" s="744"/>
      <c r="B17" s="741"/>
      <c r="C17" s="756"/>
      <c r="D17" s="741"/>
      <c r="E17" s="368" t="s">
        <v>336</v>
      </c>
      <c r="F17" s="368"/>
      <c r="G17" s="193"/>
      <c r="H17" s="183"/>
      <c r="I17" s="183">
        <v>50</v>
      </c>
      <c r="J17" s="183"/>
      <c r="K17" s="184"/>
      <c r="L17" s="192"/>
      <c r="M17" s="194"/>
      <c r="N17" s="192">
        <v>60</v>
      </c>
      <c r="O17" s="370"/>
      <c r="P17" s="195"/>
      <c r="Q17" s="233">
        <v>65</v>
      </c>
    </row>
    <row r="18" spans="1:17" ht="54.75" customHeight="1">
      <c r="A18" s="744"/>
      <c r="B18" s="741"/>
      <c r="C18" s="756"/>
      <c r="D18" s="741"/>
      <c r="E18" s="368" t="s">
        <v>337</v>
      </c>
      <c r="F18" s="368"/>
      <c r="G18" s="193"/>
      <c r="H18" s="183"/>
      <c r="I18" s="183">
        <v>1</v>
      </c>
      <c r="J18" s="183"/>
      <c r="K18" s="184"/>
      <c r="L18" s="192"/>
      <c r="M18" s="194"/>
      <c r="N18" s="192">
        <v>2</v>
      </c>
      <c r="O18" s="370"/>
      <c r="P18" s="195"/>
      <c r="Q18" s="233">
        <v>2</v>
      </c>
    </row>
    <row r="19" spans="1:17" ht="45" customHeight="1">
      <c r="A19" s="744"/>
      <c r="B19" s="741"/>
      <c r="C19" s="756"/>
      <c r="D19" s="741"/>
      <c r="E19" s="368" t="s">
        <v>338</v>
      </c>
      <c r="F19" s="368"/>
      <c r="G19" s="193"/>
      <c r="H19" s="183"/>
      <c r="I19" s="183">
        <v>1</v>
      </c>
      <c r="J19" s="183"/>
      <c r="K19" s="184"/>
      <c r="L19" s="192"/>
      <c r="M19" s="194"/>
      <c r="N19" s="192">
        <v>2</v>
      </c>
      <c r="O19" s="370"/>
      <c r="P19" s="195"/>
      <c r="Q19" s="233">
        <v>2</v>
      </c>
    </row>
    <row r="20" spans="1:17" ht="46.9" customHeight="1">
      <c r="A20" s="744"/>
      <c r="B20" s="741"/>
      <c r="C20" s="757">
        <v>7</v>
      </c>
      <c r="D20" s="752" t="s">
        <v>20</v>
      </c>
      <c r="E20" s="368" t="s">
        <v>59</v>
      </c>
      <c r="F20" s="368" t="s">
        <v>58</v>
      </c>
      <c r="G20" s="193">
        <v>115700</v>
      </c>
      <c r="H20" s="183">
        <f>$H$1</f>
        <v>5630</v>
      </c>
      <c r="I20" s="182">
        <f t="shared" si="0"/>
        <v>20.550621669626999</v>
      </c>
      <c r="J20" s="183"/>
      <c r="K20" s="184">
        <f t="shared" si="1"/>
        <v>-100</v>
      </c>
      <c r="L20" s="192">
        <v>115700</v>
      </c>
      <c r="M20" s="185">
        <f>$M$1</f>
        <v>5640</v>
      </c>
      <c r="N20" s="186">
        <f t="shared" si="2"/>
        <v>20.51418439716312</v>
      </c>
      <c r="O20" s="370">
        <v>115700</v>
      </c>
      <c r="P20" s="187">
        <f>$P$1</f>
        <v>5650</v>
      </c>
      <c r="Q20" s="188">
        <f t="shared" si="3"/>
        <v>20.477876106194689</v>
      </c>
    </row>
    <row r="21" spans="1:17" ht="46.9" customHeight="1">
      <c r="A21" s="744"/>
      <c r="B21" s="741"/>
      <c r="C21" s="756"/>
      <c r="D21" s="741"/>
      <c r="E21" s="368" t="s">
        <v>66</v>
      </c>
      <c r="F21" s="368" t="s">
        <v>67</v>
      </c>
      <c r="G21" s="193">
        <v>115700</v>
      </c>
      <c r="H21" s="183">
        <v>5784</v>
      </c>
      <c r="I21" s="268">
        <f t="shared" si="0"/>
        <v>20.003457814661136</v>
      </c>
      <c r="J21" s="183"/>
      <c r="K21" s="184">
        <f t="shared" si="1"/>
        <v>-100</v>
      </c>
      <c r="L21" s="192">
        <v>115700</v>
      </c>
      <c r="M21" s="194">
        <v>5780</v>
      </c>
      <c r="N21" s="430">
        <f t="shared" si="2"/>
        <v>20.017301038062282</v>
      </c>
      <c r="O21" s="370">
        <v>115700</v>
      </c>
      <c r="P21" s="233">
        <v>5800</v>
      </c>
      <c r="Q21" s="426">
        <f t="shared" si="3"/>
        <v>19.948275862068964</v>
      </c>
    </row>
    <row r="22" spans="1:17" ht="46.9" customHeight="1">
      <c r="A22" s="744"/>
      <c r="B22" s="741"/>
      <c r="C22" s="412">
        <v>10</v>
      </c>
      <c r="D22" s="362" t="s">
        <v>699</v>
      </c>
      <c r="E22" s="362" t="s">
        <v>59</v>
      </c>
      <c r="F22" s="362" t="s">
        <v>58</v>
      </c>
      <c r="G22" s="193">
        <v>33000</v>
      </c>
      <c r="H22" s="183">
        <f>$H$1</f>
        <v>5630</v>
      </c>
      <c r="I22" s="182">
        <f t="shared" ref="I22" si="4">G22/H22</f>
        <v>5.8614564831261102</v>
      </c>
      <c r="J22" s="183"/>
      <c r="K22" s="184">
        <f t="shared" ref="K22" si="5">(J22-I22)/I22*100</f>
        <v>-100</v>
      </c>
      <c r="L22" s="192">
        <v>33000</v>
      </c>
      <c r="M22" s="194">
        <f>$M$1</f>
        <v>5640</v>
      </c>
      <c r="N22" s="186">
        <f t="shared" ref="N22" si="6">L22/M22</f>
        <v>5.8510638297872344</v>
      </c>
      <c r="O22" s="370">
        <v>33000</v>
      </c>
      <c r="P22" s="187">
        <f>$P$1</f>
        <v>5650</v>
      </c>
      <c r="Q22" s="196">
        <f t="shared" ref="Q22" si="7">O22/P22</f>
        <v>5.8407079646017701</v>
      </c>
    </row>
    <row r="23" spans="1:17" ht="46.9" hidden="1" customHeight="1">
      <c r="A23" s="744"/>
      <c r="B23" s="741"/>
      <c r="C23" s="753">
        <v>11</v>
      </c>
      <c r="D23" s="752" t="s">
        <v>22</v>
      </c>
      <c r="E23" s="368" t="s">
        <v>59</v>
      </c>
      <c r="F23" s="368" t="s">
        <v>58</v>
      </c>
      <c r="G23" s="181"/>
      <c r="H23" s="183">
        <f>$H$1</f>
        <v>5630</v>
      </c>
      <c r="I23" s="182">
        <f t="shared" si="0"/>
        <v>0</v>
      </c>
      <c r="J23" s="183"/>
      <c r="K23" s="184" t="e">
        <f t="shared" si="1"/>
        <v>#DIV/0!</v>
      </c>
      <c r="L23" s="197"/>
      <c r="M23" s="198">
        <f>$M$1</f>
        <v>5640</v>
      </c>
      <c r="N23" s="199">
        <f t="shared" si="2"/>
        <v>0</v>
      </c>
      <c r="O23" s="371"/>
      <c r="P23" s="187">
        <f>$P$1</f>
        <v>5650</v>
      </c>
      <c r="Q23" s="196">
        <f t="shared" si="3"/>
        <v>0</v>
      </c>
    </row>
    <row r="24" spans="1:17" ht="46.9" hidden="1" customHeight="1" thickBot="1">
      <c r="A24" s="745"/>
      <c r="B24" s="742"/>
      <c r="C24" s="754"/>
      <c r="D24" s="742"/>
      <c r="E24" s="169" t="s">
        <v>68</v>
      </c>
      <c r="F24" s="169" t="s">
        <v>69</v>
      </c>
      <c r="G24" s="200">
        <v>0</v>
      </c>
      <c r="H24" s="201"/>
      <c r="I24" s="202"/>
      <c r="J24" s="201"/>
      <c r="K24" s="203" t="e">
        <f t="shared" si="1"/>
        <v>#DIV/0!</v>
      </c>
      <c r="L24" s="204"/>
      <c r="M24" s="205"/>
      <c r="N24" s="206"/>
      <c r="O24" s="372"/>
      <c r="P24" s="207"/>
      <c r="Q24" s="208"/>
    </row>
    <row r="25" spans="1:17" ht="46.9" customHeight="1" thickBot="1">
      <c r="A25" s="209"/>
      <c r="B25" s="209"/>
      <c r="C25" s="209"/>
      <c r="D25" s="210"/>
      <c r="E25" s="210"/>
      <c r="F25" s="210"/>
      <c r="G25" s="211"/>
      <c r="H25" s="212"/>
      <c r="I25" s="213"/>
      <c r="J25" s="212"/>
      <c r="K25" s="213"/>
      <c r="L25" s="214"/>
      <c r="N25" s="215"/>
      <c r="O25" s="373"/>
      <c r="Q25" s="215"/>
    </row>
    <row r="26" spans="1:17" ht="46.9" customHeight="1">
      <c r="A26" s="743">
        <v>3</v>
      </c>
      <c r="B26" s="740" t="s">
        <v>2</v>
      </c>
      <c r="C26" s="755">
        <v>1</v>
      </c>
      <c r="D26" s="740" t="s">
        <v>23</v>
      </c>
      <c r="E26" s="173" t="s">
        <v>59</v>
      </c>
      <c r="F26" s="168" t="s">
        <v>58</v>
      </c>
      <c r="G26" s="193">
        <v>345050</v>
      </c>
      <c r="H26" s="174">
        <f>$H$1</f>
        <v>5630</v>
      </c>
      <c r="I26" s="175">
        <f t="shared" si="0"/>
        <v>61.287744227353464</v>
      </c>
      <c r="J26" s="174"/>
      <c r="K26" s="176">
        <f t="shared" si="1"/>
        <v>-100</v>
      </c>
      <c r="L26" s="192">
        <v>346800</v>
      </c>
      <c r="M26" s="177">
        <f>$M$1</f>
        <v>5640</v>
      </c>
      <c r="N26" s="178">
        <f t="shared" si="2"/>
        <v>61.48936170212766</v>
      </c>
      <c r="O26" s="370">
        <v>346800</v>
      </c>
      <c r="P26" s="179">
        <f>$P$1</f>
        <v>5650</v>
      </c>
      <c r="Q26" s="180">
        <f t="shared" si="3"/>
        <v>61.380530973451329</v>
      </c>
    </row>
    <row r="27" spans="1:17" ht="21" customHeight="1" thickBot="1">
      <c r="A27" s="744"/>
      <c r="B27" s="741"/>
      <c r="C27" s="756"/>
      <c r="D27" s="741"/>
      <c r="E27" s="168" t="s">
        <v>70</v>
      </c>
      <c r="F27" s="168" t="s">
        <v>71</v>
      </c>
      <c r="G27" s="193"/>
      <c r="H27" s="216"/>
      <c r="I27" s="201">
        <v>1400</v>
      </c>
      <c r="J27" s="216"/>
      <c r="K27" s="217">
        <f t="shared" si="1"/>
        <v>-100</v>
      </c>
      <c r="L27" s="192"/>
      <c r="M27" s="218"/>
      <c r="N27" s="194">
        <v>1400</v>
      </c>
      <c r="O27" s="370"/>
      <c r="P27" s="233"/>
      <c r="Q27" s="233">
        <v>1400</v>
      </c>
    </row>
    <row r="28" spans="1:17" ht="44.25" customHeight="1">
      <c r="A28" s="744"/>
      <c r="B28" s="741"/>
      <c r="C28" s="756"/>
      <c r="D28" s="741"/>
      <c r="E28" s="168" t="s">
        <v>73</v>
      </c>
      <c r="F28" s="168" t="s">
        <v>72</v>
      </c>
      <c r="G28" s="193">
        <v>2800</v>
      </c>
      <c r="H28" s="193">
        <v>3588</v>
      </c>
      <c r="I28" s="429">
        <f>G28/H28</f>
        <v>0.78037904124860646</v>
      </c>
      <c r="J28" s="219"/>
      <c r="K28" s="220">
        <f t="shared" si="1"/>
        <v>-100</v>
      </c>
      <c r="L28" s="192">
        <v>2800</v>
      </c>
      <c r="M28" s="194">
        <v>3588</v>
      </c>
      <c r="N28" s="434">
        <f t="shared" si="2"/>
        <v>0.78037904124860646</v>
      </c>
      <c r="O28" s="370">
        <v>2800</v>
      </c>
      <c r="P28" s="370">
        <v>3588</v>
      </c>
      <c r="Q28" s="432">
        <f t="shared" si="3"/>
        <v>0.78037904124860646</v>
      </c>
    </row>
    <row r="29" spans="1:17" ht="54" customHeight="1">
      <c r="A29" s="744"/>
      <c r="B29" s="741"/>
      <c r="C29" s="757">
        <v>2</v>
      </c>
      <c r="D29" s="752" t="s">
        <v>24</v>
      </c>
      <c r="E29" s="168" t="s">
        <v>59</v>
      </c>
      <c r="F29" s="168" t="s">
        <v>58</v>
      </c>
      <c r="G29" s="193">
        <v>4000</v>
      </c>
      <c r="H29" s="183">
        <f>$H$1</f>
        <v>5630</v>
      </c>
      <c r="I29" s="427">
        <f>G29/H29</f>
        <v>0.71047957371225579</v>
      </c>
      <c r="J29" s="183"/>
      <c r="K29" s="184">
        <f t="shared" si="1"/>
        <v>-100</v>
      </c>
      <c r="L29" s="192">
        <v>4000</v>
      </c>
      <c r="M29" s="232">
        <f>$M$1</f>
        <v>5640</v>
      </c>
      <c r="N29" s="435">
        <f t="shared" si="2"/>
        <v>0.70921985815602839</v>
      </c>
      <c r="O29" s="370">
        <v>4000</v>
      </c>
      <c r="P29" s="233">
        <f>$P$1</f>
        <v>5650</v>
      </c>
      <c r="Q29" s="431">
        <f t="shared" si="3"/>
        <v>0.70796460176991149</v>
      </c>
    </row>
    <row r="30" spans="1:17" ht="53.25" customHeight="1" thickBot="1">
      <c r="A30" s="745"/>
      <c r="B30" s="742"/>
      <c r="C30" s="758"/>
      <c r="D30" s="742"/>
      <c r="E30" s="169" t="s">
        <v>74</v>
      </c>
      <c r="F30" s="168" t="s">
        <v>75</v>
      </c>
      <c r="G30" s="193"/>
      <c r="H30" s="201"/>
      <c r="I30" s="428">
        <v>200</v>
      </c>
      <c r="J30" s="225"/>
      <c r="K30" s="226">
        <f t="shared" si="1"/>
        <v>-100</v>
      </c>
      <c r="L30" s="192"/>
      <c r="M30" s="436"/>
      <c r="N30" s="437">
        <v>200</v>
      </c>
      <c r="O30" s="370"/>
      <c r="P30" s="433"/>
      <c r="Q30" s="433">
        <v>200</v>
      </c>
    </row>
    <row r="31" spans="1:17" s="209" customFormat="1" ht="15.75" thickBot="1">
      <c r="D31" s="210"/>
      <c r="E31" s="210"/>
      <c r="F31" s="210"/>
      <c r="G31" s="211"/>
      <c r="H31" s="212"/>
      <c r="I31" s="213"/>
      <c r="J31" s="212"/>
      <c r="K31" s="213"/>
      <c r="L31" s="227"/>
      <c r="M31" s="228"/>
      <c r="N31" s="229"/>
      <c r="O31" s="374"/>
      <c r="Q31" s="230"/>
    </row>
    <row r="32" spans="1:17" ht="51" customHeight="1" thickBot="1">
      <c r="A32" s="746">
        <v>4</v>
      </c>
      <c r="B32" s="749" t="s">
        <v>3</v>
      </c>
      <c r="C32" s="743">
        <v>1</v>
      </c>
      <c r="D32" s="740" t="s">
        <v>343</v>
      </c>
      <c r="E32" s="173" t="s">
        <v>59</v>
      </c>
      <c r="F32" s="173" t="s">
        <v>58</v>
      </c>
      <c r="G32" s="193">
        <v>103900</v>
      </c>
      <c r="H32" s="174" t="b">
        <f>H28=$H$1</f>
        <v>0</v>
      </c>
      <c r="I32" s="175" t="e">
        <f>G32/H32</f>
        <v>#DIV/0!</v>
      </c>
      <c r="J32" s="174"/>
      <c r="K32" s="176" t="e">
        <f t="shared" si="1"/>
        <v>#DIV/0!</v>
      </c>
      <c r="L32" s="192">
        <v>113550</v>
      </c>
      <c r="M32" s="177">
        <f>$M$1</f>
        <v>5640</v>
      </c>
      <c r="N32" s="178">
        <f t="shared" si="2"/>
        <v>20.132978723404257</v>
      </c>
      <c r="O32" s="370">
        <v>113550</v>
      </c>
      <c r="P32" s="179">
        <f>$P$1</f>
        <v>5650</v>
      </c>
      <c r="Q32" s="180">
        <f>O32/P32</f>
        <v>20.097345132743364</v>
      </c>
    </row>
    <row r="33" spans="1:17" ht="40.5" customHeight="1" thickBot="1">
      <c r="A33" s="747"/>
      <c r="B33" s="750"/>
      <c r="C33" s="744"/>
      <c r="D33" s="741"/>
      <c r="E33" s="168" t="s">
        <v>76</v>
      </c>
      <c r="F33" s="168" t="s">
        <v>77</v>
      </c>
      <c r="G33" s="193">
        <v>103900</v>
      </c>
      <c r="H33" s="201">
        <v>195</v>
      </c>
      <c r="I33" s="268">
        <f>G33/H33</f>
        <v>532.82051282051282</v>
      </c>
      <c r="J33" s="183"/>
      <c r="K33" s="184">
        <f t="shared" si="1"/>
        <v>-100</v>
      </c>
      <c r="L33" s="192">
        <v>113550</v>
      </c>
      <c r="M33" s="438">
        <v>200</v>
      </c>
      <c r="N33" s="178">
        <f t="shared" si="2"/>
        <v>567.75</v>
      </c>
      <c r="O33" s="370">
        <v>113550</v>
      </c>
      <c r="P33" s="179">
        <v>200</v>
      </c>
      <c r="Q33" s="179">
        <f>O33/P33</f>
        <v>567.75</v>
      </c>
    </row>
    <row r="34" spans="1:17" ht="45" customHeight="1" thickBot="1">
      <c r="A34" s="747"/>
      <c r="B34" s="750"/>
      <c r="C34" s="769">
        <v>2</v>
      </c>
      <c r="D34" s="752" t="s">
        <v>26</v>
      </c>
      <c r="E34" s="168" t="s">
        <v>59</v>
      </c>
      <c r="F34" s="168" t="s">
        <v>58</v>
      </c>
      <c r="G34" s="193">
        <v>86300</v>
      </c>
      <c r="H34" s="231">
        <f>$H$1</f>
        <v>5630</v>
      </c>
      <c r="I34" s="268">
        <f t="shared" ref="I34:I37" si="8">G34/H34</f>
        <v>15.328596802841918</v>
      </c>
      <c r="J34" s="183"/>
      <c r="K34" s="184">
        <f t="shared" si="1"/>
        <v>-100</v>
      </c>
      <c r="L34" s="192">
        <v>86300</v>
      </c>
      <c r="M34" s="232">
        <f>$M$1</f>
        <v>5640</v>
      </c>
      <c r="N34" s="186">
        <f t="shared" si="2"/>
        <v>15.301418439716311</v>
      </c>
      <c r="O34" s="370">
        <v>86300</v>
      </c>
      <c r="P34" s="233">
        <f>$P$1</f>
        <v>5650</v>
      </c>
      <c r="Q34" s="188">
        <f t="shared" si="3"/>
        <v>15.274336283185841</v>
      </c>
    </row>
    <row r="35" spans="1:17" ht="59.25" customHeight="1" thickBot="1">
      <c r="A35" s="747"/>
      <c r="B35" s="750"/>
      <c r="C35" s="744"/>
      <c r="D35" s="741"/>
      <c r="E35" s="168" t="s">
        <v>78</v>
      </c>
      <c r="F35" s="168" t="s">
        <v>79</v>
      </c>
      <c r="G35" s="193">
        <v>86300</v>
      </c>
      <c r="H35" s="201">
        <v>478</v>
      </c>
      <c r="I35" s="268">
        <f t="shared" si="8"/>
        <v>180.54393305439331</v>
      </c>
      <c r="J35" s="183"/>
      <c r="K35" s="184">
        <f t="shared" si="1"/>
        <v>-100</v>
      </c>
      <c r="L35" s="192">
        <v>86300</v>
      </c>
      <c r="M35" s="438">
        <v>500</v>
      </c>
      <c r="N35" s="178">
        <f t="shared" si="2"/>
        <v>172.6</v>
      </c>
      <c r="O35" s="370">
        <v>86300</v>
      </c>
      <c r="P35" s="179">
        <v>500</v>
      </c>
      <c r="Q35" s="179">
        <f t="shared" si="3"/>
        <v>172.6</v>
      </c>
    </row>
    <row r="36" spans="1:17" ht="43.5" customHeight="1" thickBot="1">
      <c r="A36" s="747"/>
      <c r="B36" s="750"/>
      <c r="C36" s="769">
        <v>6</v>
      </c>
      <c r="D36" s="752" t="s">
        <v>27</v>
      </c>
      <c r="E36" s="168" t="s">
        <v>59</v>
      </c>
      <c r="F36" s="168" t="s">
        <v>58</v>
      </c>
      <c r="G36" s="193">
        <v>74750</v>
      </c>
      <c r="H36" s="231">
        <f>$H$1</f>
        <v>5630</v>
      </c>
      <c r="I36" s="268">
        <f t="shared" si="8"/>
        <v>13.27708703374778</v>
      </c>
      <c r="J36" s="183"/>
      <c r="K36" s="184">
        <f t="shared" si="1"/>
        <v>-100</v>
      </c>
      <c r="L36" s="192">
        <v>74750</v>
      </c>
      <c r="M36" s="232">
        <f>$M$1</f>
        <v>5640</v>
      </c>
      <c r="N36" s="186">
        <f t="shared" si="2"/>
        <v>13.25354609929078</v>
      </c>
      <c r="O36" s="370">
        <v>74750</v>
      </c>
      <c r="P36" s="233">
        <f>$P$1</f>
        <v>5650</v>
      </c>
      <c r="Q36" s="188">
        <f t="shared" si="3"/>
        <v>13.230088495575222</v>
      </c>
    </row>
    <row r="37" spans="1:17" ht="49.5" customHeight="1" thickBot="1">
      <c r="A37" s="748"/>
      <c r="B37" s="751"/>
      <c r="C37" s="745"/>
      <c r="D37" s="742"/>
      <c r="E37" s="169" t="s">
        <v>80</v>
      </c>
      <c r="F37" s="169" t="s">
        <v>342</v>
      </c>
      <c r="G37" s="193">
        <v>32000</v>
      </c>
      <c r="H37" s="193">
        <v>5000</v>
      </c>
      <c r="I37" s="268">
        <f t="shared" si="8"/>
        <v>6.4</v>
      </c>
      <c r="J37" s="201"/>
      <c r="K37" s="203">
        <f t="shared" si="1"/>
        <v>-100</v>
      </c>
      <c r="L37" s="192">
        <v>32000</v>
      </c>
      <c r="M37" s="438">
        <v>5000</v>
      </c>
      <c r="N37" s="178">
        <f t="shared" si="2"/>
        <v>6.4</v>
      </c>
      <c r="O37" s="370">
        <v>32000</v>
      </c>
      <c r="P37" s="179">
        <v>5000</v>
      </c>
      <c r="Q37" s="179">
        <f t="shared" si="3"/>
        <v>6.4</v>
      </c>
    </row>
    <row r="38" spans="1:17" s="209" customFormat="1" ht="15.75" thickBot="1">
      <c r="D38" s="210"/>
      <c r="E38" s="234"/>
      <c r="F38" s="210"/>
      <c r="G38" s="235"/>
      <c r="H38" s="231"/>
      <c r="I38" s="182"/>
      <c r="J38" s="212"/>
      <c r="K38" s="213"/>
      <c r="L38" s="227"/>
      <c r="M38" s="228"/>
      <c r="N38" s="229"/>
      <c r="O38" s="374"/>
      <c r="Q38" s="230"/>
    </row>
    <row r="39" spans="1:17" ht="81" customHeight="1" thickBot="1">
      <c r="A39" s="343">
        <v>5</v>
      </c>
      <c r="B39" s="344" t="s">
        <v>4</v>
      </c>
      <c r="C39" s="290">
        <v>2</v>
      </c>
      <c r="D39" s="69" t="s">
        <v>29</v>
      </c>
      <c r="E39" s="69" t="s">
        <v>59</v>
      </c>
      <c r="F39" s="69" t="s">
        <v>58</v>
      </c>
      <c r="G39" s="193">
        <v>78790</v>
      </c>
      <c r="H39" s="193">
        <f>$H$1</f>
        <v>5630</v>
      </c>
      <c r="I39" s="439">
        <f>G39/H39</f>
        <v>13.994671403197158</v>
      </c>
      <c r="J39" s="236"/>
      <c r="K39" s="238">
        <f t="shared" si="1"/>
        <v>-100</v>
      </c>
      <c r="L39" s="192">
        <v>78790</v>
      </c>
      <c r="M39" s="239">
        <f>$M$1</f>
        <v>5640</v>
      </c>
      <c r="N39" s="240">
        <f t="shared" si="2"/>
        <v>13.969858156028369</v>
      </c>
      <c r="O39" s="370">
        <v>78790</v>
      </c>
      <c r="P39" s="241">
        <f>$P$1</f>
        <v>5650</v>
      </c>
      <c r="Q39" s="242">
        <f t="shared" si="3"/>
        <v>13.945132743362832</v>
      </c>
    </row>
    <row r="40" spans="1:17" s="209" customFormat="1" ht="26.45" customHeight="1" thickBot="1">
      <c r="D40" s="210"/>
      <c r="E40" s="234"/>
      <c r="F40" s="210"/>
      <c r="G40" s="211"/>
      <c r="H40" s="212"/>
      <c r="I40" s="213"/>
      <c r="J40" s="212"/>
      <c r="K40" s="213"/>
      <c r="L40" s="227"/>
      <c r="M40" s="228"/>
      <c r="N40" s="229"/>
      <c r="O40" s="374"/>
      <c r="P40" s="209">
        <f>$P$1</f>
        <v>5650</v>
      </c>
      <c r="Q40" s="230"/>
    </row>
    <row r="41" spans="1:17" ht="61.9" customHeight="1" thickBot="1">
      <c r="A41" s="746">
        <v>6</v>
      </c>
      <c r="B41" s="749" t="s">
        <v>5</v>
      </c>
      <c r="C41" s="345">
        <v>1</v>
      </c>
      <c r="D41" s="346" t="s">
        <v>30</v>
      </c>
      <c r="E41" s="69" t="s">
        <v>59</v>
      </c>
      <c r="F41" s="69" t="s">
        <v>58</v>
      </c>
      <c r="G41" s="193">
        <v>50000</v>
      </c>
      <c r="H41" s="236">
        <f>$H$1</f>
        <v>5630</v>
      </c>
      <c r="I41" s="237">
        <f>G41/H41</f>
        <v>8.8809946714031973</v>
      </c>
      <c r="J41" s="236"/>
      <c r="K41" s="238">
        <f t="shared" si="1"/>
        <v>-100</v>
      </c>
      <c r="L41" s="192">
        <v>52000</v>
      </c>
      <c r="M41" s="239">
        <f>$M$1</f>
        <v>5640</v>
      </c>
      <c r="N41" s="243">
        <f t="shared" si="2"/>
        <v>9.2198581560283692</v>
      </c>
      <c r="O41" s="370">
        <v>52000</v>
      </c>
      <c r="P41" s="241">
        <f>$P$1</f>
        <v>5650</v>
      </c>
      <c r="Q41" s="242">
        <f t="shared" si="3"/>
        <v>9.2035398230088497</v>
      </c>
    </row>
    <row r="42" spans="1:17" ht="30" hidden="1">
      <c r="A42" s="747"/>
      <c r="B42" s="750"/>
      <c r="C42" s="765">
        <v>2</v>
      </c>
      <c r="D42" s="767" t="s">
        <v>31</v>
      </c>
      <c r="E42" s="244" t="s">
        <v>59</v>
      </c>
      <c r="F42" s="244" t="s">
        <v>58</v>
      </c>
      <c r="G42" s="245">
        <v>0</v>
      </c>
      <c r="H42" s="246">
        <f>$H$1</f>
        <v>5630</v>
      </c>
      <c r="I42" s="247">
        <f t="shared" ref="I42:I86" si="9">G42/H42</f>
        <v>0</v>
      </c>
      <c r="J42" s="246"/>
      <c r="K42" s="248" t="e">
        <f t="shared" si="1"/>
        <v>#DIV/0!</v>
      </c>
      <c r="L42" s="249"/>
      <c r="M42" s="250">
        <f>$M$1</f>
        <v>5640</v>
      </c>
      <c r="N42" s="251">
        <f t="shared" si="2"/>
        <v>0</v>
      </c>
      <c r="O42" s="375"/>
      <c r="P42" s="252">
        <f>$P$1</f>
        <v>5650</v>
      </c>
      <c r="Q42" s="253">
        <f t="shared" si="3"/>
        <v>0</v>
      </c>
    </row>
    <row r="43" spans="1:17" ht="15.75" hidden="1" thickBot="1">
      <c r="A43" s="748"/>
      <c r="B43" s="751"/>
      <c r="C43" s="766"/>
      <c r="D43" s="768"/>
      <c r="E43" s="254"/>
      <c r="F43" s="169"/>
      <c r="G43" s="200"/>
      <c r="H43" s="201"/>
      <c r="I43" s="202"/>
      <c r="J43" s="201"/>
      <c r="K43" s="203"/>
      <c r="L43" s="255"/>
      <c r="M43" s="256"/>
      <c r="N43" s="257"/>
      <c r="O43" s="372"/>
      <c r="P43" s="207"/>
      <c r="Q43" s="208"/>
    </row>
    <row r="44" spans="1:17" s="209" customFormat="1" ht="16.5" customHeight="1" thickBot="1">
      <c r="D44" s="210"/>
      <c r="E44" s="234"/>
      <c r="F44" s="210"/>
      <c r="G44" s="211"/>
      <c r="H44" s="212"/>
      <c r="I44" s="213"/>
      <c r="J44" s="212"/>
      <c r="K44" s="213"/>
      <c r="L44" s="227"/>
      <c r="M44" s="228"/>
      <c r="N44" s="229"/>
      <c r="O44" s="374"/>
      <c r="Q44" s="230"/>
    </row>
    <row r="45" spans="1:17" ht="50.25" hidden="1" customHeight="1">
      <c r="A45" s="759">
        <v>8</v>
      </c>
      <c r="B45" s="761" t="s">
        <v>6</v>
      </c>
      <c r="C45" s="347">
        <v>1</v>
      </c>
      <c r="D45" s="348" t="s">
        <v>32</v>
      </c>
      <c r="E45" s="173" t="s">
        <v>59</v>
      </c>
      <c r="F45" s="173" t="s">
        <v>58</v>
      </c>
      <c r="G45" s="258"/>
      <c r="H45" s="174">
        <f>$H$1</f>
        <v>5630</v>
      </c>
      <c r="I45" s="175">
        <f t="shared" si="9"/>
        <v>0</v>
      </c>
      <c r="J45" s="174"/>
      <c r="K45" s="176" t="e">
        <f t="shared" si="1"/>
        <v>#DIV/0!</v>
      </c>
      <c r="L45" s="259"/>
      <c r="M45" s="177">
        <f>$M$1</f>
        <v>5640</v>
      </c>
      <c r="N45" s="260">
        <f t="shared" si="2"/>
        <v>0</v>
      </c>
      <c r="O45" s="376"/>
      <c r="P45" s="179">
        <f>$P$1</f>
        <v>5650</v>
      </c>
      <c r="Q45" s="261">
        <f t="shared" si="3"/>
        <v>0</v>
      </c>
    </row>
    <row r="46" spans="1:17" ht="57" hidden="1" customHeight="1" thickBot="1">
      <c r="A46" s="760"/>
      <c r="B46" s="762"/>
      <c r="C46" s="349">
        <v>2</v>
      </c>
      <c r="D46" s="169" t="s">
        <v>33</v>
      </c>
      <c r="E46" s="169" t="s">
        <v>59</v>
      </c>
      <c r="F46" s="169" t="s">
        <v>58</v>
      </c>
      <c r="G46" s="200">
        <v>0</v>
      </c>
      <c r="H46" s="201">
        <f>$H$1</f>
        <v>5630</v>
      </c>
      <c r="I46" s="202">
        <f t="shared" si="9"/>
        <v>0</v>
      </c>
      <c r="J46" s="201"/>
      <c r="K46" s="203" t="e">
        <f t="shared" si="1"/>
        <v>#DIV/0!</v>
      </c>
      <c r="L46" s="255"/>
      <c r="M46" s="256">
        <f>$M$1</f>
        <v>5640</v>
      </c>
      <c r="N46" s="257">
        <f t="shared" si="2"/>
        <v>0</v>
      </c>
      <c r="O46" s="372"/>
      <c r="P46" s="207">
        <f>$P$1</f>
        <v>5650</v>
      </c>
      <c r="Q46" s="208">
        <f t="shared" si="3"/>
        <v>0</v>
      </c>
    </row>
    <row r="47" spans="1:17" s="209" customFormat="1" ht="15.75" hidden="1" thickBot="1">
      <c r="D47" s="210"/>
      <c r="E47" s="234"/>
      <c r="F47" s="210"/>
      <c r="G47" s="211"/>
      <c r="H47" s="212"/>
      <c r="I47" s="213"/>
      <c r="J47" s="212"/>
      <c r="K47" s="213"/>
      <c r="L47" s="262"/>
      <c r="M47" s="263"/>
      <c r="N47" s="264"/>
      <c r="O47" s="374"/>
      <c r="Q47" s="230"/>
    </row>
    <row r="48" spans="1:17" ht="60.75" hidden="1" customHeight="1" thickBot="1">
      <c r="A48" s="746">
        <v>9</v>
      </c>
      <c r="B48" s="749" t="s">
        <v>7</v>
      </c>
      <c r="C48" s="350">
        <v>1</v>
      </c>
      <c r="D48" s="173" t="s">
        <v>34</v>
      </c>
      <c r="E48" s="366" t="s">
        <v>59</v>
      </c>
      <c r="F48" s="366" t="s">
        <v>58</v>
      </c>
      <c r="G48" s="393">
        <v>0</v>
      </c>
      <c r="H48" s="394">
        <f>$H$1</f>
        <v>5630</v>
      </c>
      <c r="I48" s="395">
        <f t="shared" si="9"/>
        <v>0</v>
      </c>
      <c r="J48" s="394"/>
      <c r="K48" s="396" t="e">
        <f t="shared" ref="K48:K88" si="10">(J48-I48)/I48*100</f>
        <v>#DIV/0!</v>
      </c>
      <c r="L48" s="397"/>
      <c r="M48" s="398">
        <f>$M$1</f>
        <v>5640</v>
      </c>
      <c r="N48" s="399">
        <f t="shared" ref="N48:N55" si="11">L48/M48</f>
        <v>0</v>
      </c>
      <c r="O48" s="400"/>
      <c r="P48" s="401">
        <f>$P$1</f>
        <v>5650</v>
      </c>
      <c r="Q48" s="402">
        <f t="shared" ref="Q48:Q88" si="12">O48/P48</f>
        <v>0</v>
      </c>
    </row>
    <row r="49" spans="1:18" ht="46.5" customHeight="1">
      <c r="A49" s="747"/>
      <c r="B49" s="750"/>
      <c r="C49" s="771">
        <v>2</v>
      </c>
      <c r="D49" s="770" t="s">
        <v>35</v>
      </c>
      <c r="E49" s="384" t="s">
        <v>59</v>
      </c>
      <c r="F49" s="173" t="s">
        <v>58</v>
      </c>
      <c r="G49" s="265">
        <v>54700</v>
      </c>
      <c r="H49" s="174">
        <f>$H$1</f>
        <v>5630</v>
      </c>
      <c r="I49" s="175">
        <f t="shared" si="9"/>
        <v>9.715808170515098</v>
      </c>
      <c r="J49" s="174"/>
      <c r="K49" s="176">
        <f t="shared" si="10"/>
        <v>-100</v>
      </c>
      <c r="L49" s="403">
        <v>61000</v>
      </c>
      <c r="M49" s="177">
        <f>$M$1</f>
        <v>5640</v>
      </c>
      <c r="N49" s="178">
        <f t="shared" si="11"/>
        <v>10.815602836879433</v>
      </c>
      <c r="O49" s="404">
        <v>61000</v>
      </c>
      <c r="P49" s="179">
        <f>$P$1</f>
        <v>5650</v>
      </c>
      <c r="Q49" s="180">
        <f t="shared" si="12"/>
        <v>10.79646017699115</v>
      </c>
    </row>
    <row r="50" spans="1:18" ht="48" customHeight="1">
      <c r="A50" s="747"/>
      <c r="B50" s="750"/>
      <c r="C50" s="772"/>
      <c r="D50" s="762"/>
      <c r="E50" s="405" t="s">
        <v>81</v>
      </c>
      <c r="F50" s="368" t="s">
        <v>82</v>
      </c>
      <c r="G50" s="193">
        <v>44700</v>
      </c>
      <c r="H50" s="193">
        <v>115000</v>
      </c>
      <c r="I50" s="193">
        <f t="shared" si="9"/>
        <v>0.38869565217391305</v>
      </c>
      <c r="J50" s="183"/>
      <c r="K50" s="184">
        <f t="shared" si="10"/>
        <v>-100</v>
      </c>
      <c r="L50" s="192">
        <v>50000</v>
      </c>
      <c r="M50" s="185">
        <v>116000</v>
      </c>
      <c r="N50" s="435">
        <f t="shared" si="11"/>
        <v>0.43103448275862066</v>
      </c>
      <c r="O50" s="370">
        <v>50000</v>
      </c>
      <c r="P50" s="233">
        <v>116000</v>
      </c>
      <c r="Q50" s="431">
        <f t="shared" si="12"/>
        <v>0.43103448275862066</v>
      </c>
      <c r="R50" s="267"/>
    </row>
    <row r="51" spans="1:18" ht="56.25" customHeight="1">
      <c r="A51" s="747"/>
      <c r="B51" s="750"/>
      <c r="C51" s="771">
        <v>3</v>
      </c>
      <c r="D51" s="770" t="s">
        <v>36</v>
      </c>
      <c r="E51" s="405" t="s">
        <v>59</v>
      </c>
      <c r="F51" s="368" t="s">
        <v>58</v>
      </c>
      <c r="G51" s="193">
        <v>887280</v>
      </c>
      <c r="H51" s="183">
        <f>$H$1</f>
        <v>5630</v>
      </c>
      <c r="I51" s="182">
        <f t="shared" si="9"/>
        <v>157.59857904085257</v>
      </c>
      <c r="J51" s="183"/>
      <c r="K51" s="184">
        <f t="shared" si="10"/>
        <v>-100</v>
      </c>
      <c r="L51" s="192">
        <v>865500</v>
      </c>
      <c r="M51" s="185">
        <f>$M$1</f>
        <v>5640</v>
      </c>
      <c r="N51" s="186">
        <f t="shared" si="11"/>
        <v>153.45744680851064</v>
      </c>
      <c r="O51" s="370">
        <v>865500</v>
      </c>
      <c r="P51" s="233">
        <f>$P$1</f>
        <v>5650</v>
      </c>
      <c r="Q51" s="426">
        <f t="shared" si="12"/>
        <v>153.18584070796462</v>
      </c>
    </row>
    <row r="52" spans="1:18" ht="43.5" customHeight="1">
      <c r="A52" s="747"/>
      <c r="B52" s="750"/>
      <c r="C52" s="772"/>
      <c r="D52" s="762"/>
      <c r="E52" s="405" t="s">
        <v>83</v>
      </c>
      <c r="F52" s="368" t="s">
        <v>84</v>
      </c>
      <c r="G52" s="193">
        <v>0</v>
      </c>
      <c r="H52" s="193">
        <v>8657</v>
      </c>
      <c r="I52" s="193">
        <f t="shared" si="9"/>
        <v>0</v>
      </c>
      <c r="J52" s="216"/>
      <c r="K52" s="217" t="e">
        <f t="shared" si="10"/>
        <v>#DIV/0!</v>
      </c>
      <c r="L52" s="435">
        <v>0</v>
      </c>
      <c r="M52" s="435">
        <v>8657</v>
      </c>
      <c r="N52" s="435">
        <f t="shared" si="11"/>
        <v>0</v>
      </c>
      <c r="O52" s="370">
        <v>0</v>
      </c>
      <c r="P52" s="370">
        <v>8657</v>
      </c>
      <c r="Q52" s="431">
        <f t="shared" si="12"/>
        <v>0</v>
      </c>
      <c r="R52" s="267"/>
    </row>
    <row r="53" spans="1:18" ht="30" hidden="1">
      <c r="A53" s="747"/>
      <c r="B53" s="750"/>
      <c r="C53" s="351">
        <v>4</v>
      </c>
      <c r="D53" s="389" t="s">
        <v>37</v>
      </c>
      <c r="E53" s="405" t="s">
        <v>59</v>
      </c>
      <c r="F53" s="368" t="s">
        <v>58</v>
      </c>
      <c r="G53" s="181"/>
      <c r="H53" s="231">
        <f>$H$1</f>
        <v>5630</v>
      </c>
      <c r="I53" s="268">
        <f t="shared" si="9"/>
        <v>0</v>
      </c>
      <c r="J53" s="183"/>
      <c r="K53" s="184" t="e">
        <f t="shared" si="10"/>
        <v>#DIV/0!</v>
      </c>
      <c r="L53" s="269"/>
      <c r="M53" s="221">
        <f>$M$1</f>
        <v>5640</v>
      </c>
      <c r="N53" s="222">
        <f t="shared" si="11"/>
        <v>0</v>
      </c>
      <c r="O53" s="270"/>
      <c r="P53" s="370">
        <f>$P$1</f>
        <v>5650</v>
      </c>
      <c r="Q53" s="224">
        <f t="shared" si="12"/>
        <v>0</v>
      </c>
    </row>
    <row r="54" spans="1:18" ht="45" hidden="1" customHeight="1">
      <c r="A54" s="747"/>
      <c r="B54" s="750"/>
      <c r="C54" s="352">
        <v>5</v>
      </c>
      <c r="D54" s="390" t="s">
        <v>330</v>
      </c>
      <c r="E54" s="406" t="s">
        <v>59</v>
      </c>
      <c r="F54" s="271" t="s">
        <v>58</v>
      </c>
      <c r="G54" s="181"/>
      <c r="H54" s="231">
        <f>$H$1</f>
        <v>5630</v>
      </c>
      <c r="I54" s="268">
        <f t="shared" si="9"/>
        <v>0</v>
      </c>
      <c r="J54" s="183"/>
      <c r="K54" s="184" t="e">
        <f t="shared" si="10"/>
        <v>#DIV/0!</v>
      </c>
      <c r="L54" s="269"/>
      <c r="M54" s="221">
        <f>$M$1</f>
        <v>5640</v>
      </c>
      <c r="N54" s="222">
        <f t="shared" si="11"/>
        <v>0</v>
      </c>
      <c r="O54" s="270"/>
      <c r="P54" s="223">
        <f>$P$1</f>
        <v>5650</v>
      </c>
      <c r="Q54" s="224">
        <f t="shared" si="12"/>
        <v>0</v>
      </c>
    </row>
    <row r="55" spans="1:18" ht="61.5" hidden="1" customHeight="1" thickBot="1">
      <c r="A55" s="748"/>
      <c r="B55" s="751"/>
      <c r="C55" s="353">
        <v>8</v>
      </c>
      <c r="D55" s="391" t="s">
        <v>39</v>
      </c>
      <c r="E55" s="407" t="s">
        <v>59</v>
      </c>
      <c r="F55" s="169" t="s">
        <v>58</v>
      </c>
      <c r="G55" s="200">
        <v>0</v>
      </c>
      <c r="H55" s="272">
        <f>$H$1</f>
        <v>5630</v>
      </c>
      <c r="I55" s="273">
        <f t="shared" si="9"/>
        <v>0</v>
      </c>
      <c r="J55" s="201"/>
      <c r="K55" s="203" t="e">
        <f t="shared" si="10"/>
        <v>#DIV/0!</v>
      </c>
      <c r="L55" s="274"/>
      <c r="M55" s="275">
        <f>$M$1</f>
        <v>5640</v>
      </c>
      <c r="N55" s="276">
        <f t="shared" si="11"/>
        <v>0</v>
      </c>
      <c r="O55" s="277"/>
      <c r="P55" s="278">
        <f>$P$1</f>
        <v>5650</v>
      </c>
      <c r="Q55" s="279">
        <f t="shared" si="12"/>
        <v>0</v>
      </c>
    </row>
    <row r="56" spans="1:18" s="209" customFormat="1">
      <c r="D56" s="210"/>
      <c r="E56" s="408"/>
      <c r="F56" s="210"/>
      <c r="G56" s="211"/>
      <c r="H56" s="280"/>
      <c r="I56" s="281"/>
      <c r="J56" s="212"/>
      <c r="K56" s="213"/>
      <c r="L56" s="227"/>
      <c r="M56" s="228"/>
      <c r="N56" s="229"/>
      <c r="O56" s="374"/>
      <c r="Q56" s="409"/>
    </row>
    <row r="57" spans="1:18" ht="48" hidden="1" customHeight="1">
      <c r="A57" s="743">
        <v>10</v>
      </c>
      <c r="B57" s="740" t="s">
        <v>8</v>
      </c>
      <c r="C57" s="340">
        <v>2</v>
      </c>
      <c r="D57" s="382" t="s">
        <v>40</v>
      </c>
      <c r="E57" s="384" t="s">
        <v>59</v>
      </c>
      <c r="F57" s="173" t="s">
        <v>58</v>
      </c>
      <c r="G57" s="258"/>
      <c r="H57" s="174">
        <f>$H$1</f>
        <v>5630</v>
      </c>
      <c r="I57" s="175">
        <f t="shared" si="9"/>
        <v>0</v>
      </c>
      <c r="J57" s="174"/>
      <c r="K57" s="176" t="e">
        <f t="shared" si="10"/>
        <v>#DIV/0!</v>
      </c>
      <c r="L57" s="259"/>
      <c r="M57" s="177">
        <f>$M$1</f>
        <v>5640</v>
      </c>
      <c r="N57" s="178">
        <f t="shared" ref="N57:N67" si="13">L57/M57</f>
        <v>0</v>
      </c>
      <c r="O57" s="376"/>
      <c r="P57" s="179">
        <f>$P$1</f>
        <v>5650</v>
      </c>
      <c r="Q57" s="180">
        <f t="shared" si="12"/>
        <v>0</v>
      </c>
    </row>
    <row r="58" spans="1:18" ht="49.5" customHeight="1" thickBot="1">
      <c r="A58" s="744"/>
      <c r="B58" s="741"/>
      <c r="C58" s="757">
        <v>5</v>
      </c>
      <c r="D58" s="770" t="s">
        <v>41</v>
      </c>
      <c r="E58" s="405" t="s">
        <v>59</v>
      </c>
      <c r="F58" s="368" t="s">
        <v>58</v>
      </c>
      <c r="G58" s="193">
        <v>218500</v>
      </c>
      <c r="H58" s="183">
        <f>$H$1</f>
        <v>5630</v>
      </c>
      <c r="I58" s="182">
        <f t="shared" si="9"/>
        <v>38.809946714031973</v>
      </c>
      <c r="J58" s="183"/>
      <c r="K58" s="184">
        <f t="shared" si="10"/>
        <v>-100</v>
      </c>
      <c r="L58" s="192">
        <v>217700</v>
      </c>
      <c r="M58" s="185">
        <f>$M$1</f>
        <v>5640</v>
      </c>
      <c r="N58" s="186">
        <f t="shared" si="13"/>
        <v>38.599290780141843</v>
      </c>
      <c r="O58" s="370">
        <v>183200</v>
      </c>
      <c r="P58" s="187">
        <f>$P$1</f>
        <v>5650</v>
      </c>
      <c r="Q58" s="188">
        <f t="shared" si="12"/>
        <v>32.424778761061944</v>
      </c>
    </row>
    <row r="59" spans="1:18" ht="52.5" customHeight="1" thickBot="1">
      <c r="A59" s="744"/>
      <c r="B59" s="741"/>
      <c r="C59" s="756"/>
      <c r="D59" s="762"/>
      <c r="E59" s="405" t="s">
        <v>88</v>
      </c>
      <c r="F59" s="368" t="s">
        <v>87</v>
      </c>
      <c r="G59" s="193">
        <v>42500</v>
      </c>
      <c r="H59" s="183">
        <v>25</v>
      </c>
      <c r="I59" s="183">
        <f t="shared" si="9"/>
        <v>1700</v>
      </c>
      <c r="J59" s="183"/>
      <c r="K59" s="184">
        <f t="shared" si="10"/>
        <v>-100</v>
      </c>
      <c r="L59" s="192">
        <v>42500</v>
      </c>
      <c r="M59" s="283">
        <v>25</v>
      </c>
      <c r="N59" s="283">
        <f t="shared" si="13"/>
        <v>1700</v>
      </c>
      <c r="O59" s="370">
        <v>42500</v>
      </c>
      <c r="P59" s="187">
        <v>25</v>
      </c>
      <c r="Q59" s="187">
        <f t="shared" si="12"/>
        <v>1700</v>
      </c>
      <c r="R59" s="267"/>
    </row>
    <row r="60" spans="1:18" ht="50.25" customHeight="1" thickBot="1">
      <c r="A60" s="744"/>
      <c r="B60" s="741"/>
      <c r="C60" s="756"/>
      <c r="D60" s="762"/>
      <c r="E60" s="405" t="s">
        <v>85</v>
      </c>
      <c r="F60" s="368" t="s">
        <v>86</v>
      </c>
      <c r="G60" s="193">
        <v>165000</v>
      </c>
      <c r="H60" s="183">
        <v>1270</v>
      </c>
      <c r="I60" s="268">
        <f t="shared" si="9"/>
        <v>129.92125984251967</v>
      </c>
      <c r="J60" s="183"/>
      <c r="K60" s="184">
        <f t="shared" si="10"/>
        <v>-100</v>
      </c>
      <c r="L60" s="192">
        <v>164200</v>
      </c>
      <c r="M60" s="283">
        <v>1270</v>
      </c>
      <c r="N60" s="435">
        <f t="shared" si="13"/>
        <v>129.29133858267716</v>
      </c>
      <c r="O60" s="370">
        <v>129700</v>
      </c>
      <c r="P60" s="187">
        <v>1270</v>
      </c>
      <c r="Q60" s="431">
        <f t="shared" si="12"/>
        <v>102.1259842519685</v>
      </c>
      <c r="R60" s="267"/>
    </row>
    <row r="61" spans="1:18" ht="54" customHeight="1" thickBot="1">
      <c r="A61" s="347">
        <v>11</v>
      </c>
      <c r="B61" s="354" t="s">
        <v>359</v>
      </c>
      <c r="C61" s="355">
        <v>1</v>
      </c>
      <c r="D61" s="367" t="s">
        <v>332</v>
      </c>
      <c r="E61" s="384" t="s">
        <v>59</v>
      </c>
      <c r="F61" s="173" t="s">
        <v>58</v>
      </c>
      <c r="G61" s="193">
        <v>18000</v>
      </c>
      <c r="H61" s="282">
        <f>$H$1</f>
        <v>5630</v>
      </c>
      <c r="I61" s="175">
        <f>G61/H61</f>
        <v>3.197158081705151</v>
      </c>
      <c r="J61" s="174"/>
      <c r="K61" s="176">
        <f>(J61-I61)/I61*100</f>
        <v>-100</v>
      </c>
      <c r="L61" s="192">
        <v>18000</v>
      </c>
      <c r="M61" s="283">
        <f>$M$1</f>
        <v>5640</v>
      </c>
      <c r="N61" s="178">
        <f t="shared" si="13"/>
        <v>3.1914893617021276</v>
      </c>
      <c r="O61" s="370">
        <v>18000</v>
      </c>
      <c r="P61" s="179">
        <f>$P$1</f>
        <v>5650</v>
      </c>
      <c r="Q61" s="180">
        <f>O61/P61</f>
        <v>3.1858407079646018</v>
      </c>
    </row>
    <row r="62" spans="1:18" ht="30.75" thickBot="1">
      <c r="A62" s="743">
        <v>12</v>
      </c>
      <c r="B62" s="740" t="s">
        <v>9</v>
      </c>
      <c r="C62" s="755">
        <v>1</v>
      </c>
      <c r="D62" s="761" t="s">
        <v>518</v>
      </c>
      <c r="E62" s="384" t="s">
        <v>59</v>
      </c>
      <c r="F62" s="173" t="s">
        <v>58</v>
      </c>
      <c r="G62" s="193">
        <v>71700</v>
      </c>
      <c r="H62" s="282">
        <f>$H$1</f>
        <v>5630</v>
      </c>
      <c r="I62" s="175">
        <f t="shared" si="9"/>
        <v>12.735346358792185</v>
      </c>
      <c r="J62" s="174"/>
      <c r="K62" s="176">
        <f t="shared" si="10"/>
        <v>-100</v>
      </c>
      <c r="L62" s="192">
        <v>71700</v>
      </c>
      <c r="M62" s="283">
        <f>$M$1</f>
        <v>5640</v>
      </c>
      <c r="N62" s="178">
        <f t="shared" si="13"/>
        <v>12.712765957446809</v>
      </c>
      <c r="O62" s="370">
        <v>71700</v>
      </c>
      <c r="P62" s="179">
        <f>$P$1</f>
        <v>5650</v>
      </c>
      <c r="Q62" s="180">
        <f t="shared" si="12"/>
        <v>12.690265486725664</v>
      </c>
    </row>
    <row r="63" spans="1:18" ht="60.75" customHeight="1">
      <c r="A63" s="744"/>
      <c r="B63" s="741"/>
      <c r="C63" s="756"/>
      <c r="D63" s="762"/>
      <c r="E63" s="405" t="s">
        <v>89</v>
      </c>
      <c r="F63" s="368" t="s">
        <v>90</v>
      </c>
      <c r="G63" s="193">
        <v>71700</v>
      </c>
      <c r="H63" s="282">
        <v>20</v>
      </c>
      <c r="I63" s="268">
        <f t="shared" si="9"/>
        <v>3585</v>
      </c>
      <c r="J63" s="183"/>
      <c r="K63" s="184">
        <f t="shared" si="10"/>
        <v>-100</v>
      </c>
      <c r="L63" s="192">
        <v>71700</v>
      </c>
      <c r="M63" s="283">
        <v>20</v>
      </c>
      <c r="N63" s="435">
        <f t="shared" si="13"/>
        <v>3585</v>
      </c>
      <c r="O63" s="370">
        <v>71700</v>
      </c>
      <c r="P63" s="179">
        <v>17</v>
      </c>
      <c r="Q63" s="431">
        <f t="shared" si="12"/>
        <v>4217.6470588235297</v>
      </c>
    </row>
    <row r="64" spans="1:18" ht="50.25" customHeight="1" thickBot="1">
      <c r="A64" s="744"/>
      <c r="B64" s="741"/>
      <c r="C64" s="757">
        <v>2</v>
      </c>
      <c r="D64" s="770" t="s">
        <v>43</v>
      </c>
      <c r="E64" s="405" t="s">
        <v>59</v>
      </c>
      <c r="F64" s="368" t="s">
        <v>58</v>
      </c>
      <c r="G64" s="193">
        <v>12000</v>
      </c>
      <c r="H64" s="231">
        <f>$H$1</f>
        <v>5630</v>
      </c>
      <c r="I64" s="182">
        <f t="shared" si="9"/>
        <v>2.1314387211367674</v>
      </c>
      <c r="J64" s="183"/>
      <c r="K64" s="184">
        <f t="shared" si="10"/>
        <v>-100</v>
      </c>
      <c r="L64" s="192">
        <v>12000</v>
      </c>
      <c r="M64" s="232">
        <f>$M$1</f>
        <v>5640</v>
      </c>
      <c r="N64" s="430">
        <f t="shared" si="13"/>
        <v>2.1276595744680851</v>
      </c>
      <c r="O64" s="370">
        <v>12000</v>
      </c>
      <c r="P64" s="187">
        <f>$P$1</f>
        <v>5650</v>
      </c>
      <c r="Q64" s="426">
        <f t="shared" si="12"/>
        <v>2.1238938053097347</v>
      </c>
    </row>
    <row r="65" spans="1:23" ht="59.25" customHeight="1">
      <c r="A65" s="744"/>
      <c r="B65" s="741"/>
      <c r="C65" s="756"/>
      <c r="D65" s="762"/>
      <c r="E65" s="405" t="s">
        <v>91</v>
      </c>
      <c r="F65" s="368" t="s">
        <v>93</v>
      </c>
      <c r="G65" s="193">
        <v>12000</v>
      </c>
      <c r="H65" s="231">
        <v>15</v>
      </c>
      <c r="I65" s="268">
        <f t="shared" si="9"/>
        <v>800</v>
      </c>
      <c r="J65" s="183"/>
      <c r="K65" s="184">
        <f t="shared" si="10"/>
        <v>-100</v>
      </c>
      <c r="L65" s="192">
        <v>12000</v>
      </c>
      <c r="M65" s="283">
        <v>15</v>
      </c>
      <c r="N65" s="430">
        <f t="shared" si="13"/>
        <v>800</v>
      </c>
      <c r="O65" s="370">
        <v>12000</v>
      </c>
      <c r="P65" s="179">
        <v>15</v>
      </c>
      <c r="Q65" s="426">
        <f t="shared" si="12"/>
        <v>800</v>
      </c>
    </row>
    <row r="66" spans="1:23" ht="30.75" thickBot="1">
      <c r="A66" s="744"/>
      <c r="B66" s="741"/>
      <c r="C66" s="757">
        <v>3</v>
      </c>
      <c r="D66" s="770" t="s">
        <v>352</v>
      </c>
      <c r="E66" s="405" t="s">
        <v>59</v>
      </c>
      <c r="F66" s="368" t="s">
        <v>58</v>
      </c>
      <c r="G66" s="193">
        <v>20000</v>
      </c>
      <c r="H66" s="231">
        <f>$H$1</f>
        <v>5630</v>
      </c>
      <c r="I66" s="268">
        <f t="shared" si="9"/>
        <v>3.5523978685612789</v>
      </c>
      <c r="J66" s="183"/>
      <c r="K66" s="184">
        <f t="shared" si="10"/>
        <v>-100</v>
      </c>
      <c r="L66" s="192">
        <v>20000</v>
      </c>
      <c r="M66" s="232">
        <f>$M$1</f>
        <v>5640</v>
      </c>
      <c r="N66" s="435">
        <f t="shared" si="13"/>
        <v>3.5460992907801416</v>
      </c>
      <c r="O66" s="370">
        <v>20000</v>
      </c>
      <c r="P66" s="187">
        <f>$P$1</f>
        <v>5650</v>
      </c>
      <c r="Q66" s="426">
        <f t="shared" si="12"/>
        <v>3.5398230088495577</v>
      </c>
    </row>
    <row r="67" spans="1:23" ht="54.75" customHeight="1">
      <c r="A67" s="744"/>
      <c r="B67" s="741"/>
      <c r="C67" s="756"/>
      <c r="D67" s="762"/>
      <c r="E67" s="405" t="s">
        <v>92</v>
      </c>
      <c r="F67" s="368" t="s">
        <v>94</v>
      </c>
      <c r="G67" s="193">
        <f>G66</f>
        <v>20000</v>
      </c>
      <c r="H67" s="231">
        <v>43</v>
      </c>
      <c r="I67" s="268">
        <f t="shared" si="9"/>
        <v>465.11627906976742</v>
      </c>
      <c r="J67" s="183"/>
      <c r="K67" s="184">
        <f t="shared" si="10"/>
        <v>-100</v>
      </c>
      <c r="L67" s="192">
        <v>20000</v>
      </c>
      <c r="M67" s="283">
        <v>43</v>
      </c>
      <c r="N67" s="435">
        <f t="shared" si="13"/>
        <v>465.11627906976742</v>
      </c>
      <c r="O67" s="370">
        <v>20000</v>
      </c>
      <c r="P67" s="179">
        <v>43</v>
      </c>
      <c r="Q67" s="431">
        <f>O67/P67</f>
        <v>465.11627906976742</v>
      </c>
    </row>
    <row r="68" spans="1:23" ht="60.75" customHeight="1" thickBot="1">
      <c r="A68" s="744"/>
      <c r="B68" s="741"/>
      <c r="C68" s="757">
        <v>5</v>
      </c>
      <c r="D68" s="770" t="s">
        <v>331</v>
      </c>
      <c r="E68" s="405" t="s">
        <v>59</v>
      </c>
      <c r="F68" s="368" t="s">
        <v>58</v>
      </c>
      <c r="G68" s="193">
        <v>31000</v>
      </c>
      <c r="H68" s="231">
        <f>$H$1</f>
        <v>5630</v>
      </c>
      <c r="I68" s="268">
        <f t="shared" si="9"/>
        <v>5.5062166962699823</v>
      </c>
      <c r="J68" s="183"/>
      <c r="K68" s="184">
        <f t="shared" si="10"/>
        <v>-100</v>
      </c>
      <c r="L68" s="192">
        <v>31000</v>
      </c>
      <c r="M68" s="232">
        <f>$M$1</f>
        <v>5640</v>
      </c>
      <c r="N68" s="430">
        <f t="shared" ref="N68:N74" si="14">L68/M68</f>
        <v>5.4964539007092199</v>
      </c>
      <c r="O68" s="370">
        <v>31000</v>
      </c>
      <c r="P68" s="187">
        <f>$P$1</f>
        <v>5650</v>
      </c>
      <c r="Q68" s="426">
        <f t="shared" si="12"/>
        <v>5.4867256637168138</v>
      </c>
    </row>
    <row r="69" spans="1:23" ht="41.25" customHeight="1">
      <c r="A69" s="744"/>
      <c r="B69" s="741"/>
      <c r="C69" s="773"/>
      <c r="D69" s="774"/>
      <c r="E69" s="405" t="s">
        <v>102</v>
      </c>
      <c r="F69" s="368" t="s">
        <v>103</v>
      </c>
      <c r="G69" s="193">
        <v>31000</v>
      </c>
      <c r="H69" s="231">
        <v>160</v>
      </c>
      <c r="I69" s="268">
        <f t="shared" si="9"/>
        <v>193.75</v>
      </c>
      <c r="J69" s="183"/>
      <c r="K69" s="184">
        <f t="shared" si="10"/>
        <v>-100</v>
      </c>
      <c r="L69" s="192">
        <v>31000</v>
      </c>
      <c r="M69" s="283">
        <v>160</v>
      </c>
      <c r="N69" s="435">
        <f t="shared" si="14"/>
        <v>193.75</v>
      </c>
      <c r="O69" s="370">
        <v>31000</v>
      </c>
      <c r="P69" s="179">
        <v>160</v>
      </c>
      <c r="Q69" s="431">
        <f t="shared" si="12"/>
        <v>193.75</v>
      </c>
    </row>
    <row r="70" spans="1:23" ht="73.150000000000006" customHeight="1">
      <c r="A70" s="744"/>
      <c r="B70" s="741"/>
      <c r="C70" s="341">
        <v>7</v>
      </c>
      <c r="D70" s="389" t="s">
        <v>47</v>
      </c>
      <c r="E70" s="405" t="s">
        <v>59</v>
      </c>
      <c r="F70" s="368" t="s">
        <v>58</v>
      </c>
      <c r="G70" s="193">
        <v>293400</v>
      </c>
      <c r="H70" s="231">
        <f>$H$1</f>
        <v>5630</v>
      </c>
      <c r="I70" s="182">
        <f t="shared" si="9"/>
        <v>52.113676731793959</v>
      </c>
      <c r="J70" s="183"/>
      <c r="K70" s="184">
        <f t="shared" si="10"/>
        <v>-100</v>
      </c>
      <c r="L70" s="192">
        <v>293400</v>
      </c>
      <c r="M70" s="232">
        <f>$M$1</f>
        <v>5640</v>
      </c>
      <c r="N70" s="284">
        <f t="shared" si="14"/>
        <v>52.021276595744681</v>
      </c>
      <c r="O70" s="370">
        <v>293400</v>
      </c>
      <c r="P70" s="187">
        <f>$P$1</f>
        <v>5650</v>
      </c>
      <c r="Q70" s="196">
        <f t="shared" si="12"/>
        <v>51.929203539823007</v>
      </c>
    </row>
    <row r="71" spans="1:23" ht="0.75" hidden="1" customHeight="1">
      <c r="A71" s="744"/>
      <c r="B71" s="741"/>
      <c r="C71" s="341">
        <v>8</v>
      </c>
      <c r="D71" s="389" t="s">
        <v>48</v>
      </c>
      <c r="E71" s="405" t="s">
        <v>59</v>
      </c>
      <c r="F71" s="368" t="s">
        <v>362</v>
      </c>
      <c r="G71" s="193">
        <v>0</v>
      </c>
      <c r="H71" s="231">
        <f>$H$1</f>
        <v>5630</v>
      </c>
      <c r="I71" s="182">
        <f t="shared" si="9"/>
        <v>0</v>
      </c>
      <c r="J71" s="183"/>
      <c r="K71" s="184" t="e">
        <f t="shared" si="10"/>
        <v>#DIV/0!</v>
      </c>
      <c r="L71" s="192"/>
      <c r="M71" s="185">
        <f>$M$1</f>
        <v>5640</v>
      </c>
      <c r="N71" s="284">
        <f t="shared" si="14"/>
        <v>0</v>
      </c>
      <c r="O71" s="370"/>
      <c r="P71" s="187">
        <f>$P$1</f>
        <v>5650</v>
      </c>
      <c r="Q71" s="196">
        <f t="shared" si="12"/>
        <v>0</v>
      </c>
    </row>
    <row r="72" spans="1:23" ht="45" customHeight="1">
      <c r="A72" s="744"/>
      <c r="B72" s="741"/>
      <c r="C72" s="170">
        <v>8</v>
      </c>
      <c r="D72" s="392" t="s">
        <v>361</v>
      </c>
      <c r="E72" s="405" t="s">
        <v>59</v>
      </c>
      <c r="F72" s="368" t="s">
        <v>363</v>
      </c>
      <c r="G72" s="193">
        <v>22800</v>
      </c>
      <c r="H72" s="231">
        <v>5650</v>
      </c>
      <c r="I72" s="182">
        <f t="shared" si="9"/>
        <v>4.0353982300884956</v>
      </c>
      <c r="J72" s="183"/>
      <c r="K72" s="184"/>
      <c r="L72" s="192">
        <v>0</v>
      </c>
      <c r="M72" s="232">
        <f>$M$1</f>
        <v>5640</v>
      </c>
      <c r="N72" s="186">
        <f t="shared" si="14"/>
        <v>0</v>
      </c>
      <c r="O72" s="370">
        <v>0</v>
      </c>
      <c r="P72" s="187">
        <f>$P$1</f>
        <v>5650</v>
      </c>
      <c r="Q72" s="188">
        <f t="shared" si="12"/>
        <v>0</v>
      </c>
    </row>
    <row r="73" spans="1:23" ht="46.15" customHeight="1">
      <c r="A73" s="744"/>
      <c r="B73" s="741"/>
      <c r="C73" s="757">
        <v>9</v>
      </c>
      <c r="D73" s="770" t="s">
        <v>49</v>
      </c>
      <c r="E73" s="405" t="s">
        <v>59</v>
      </c>
      <c r="F73" s="368" t="s">
        <v>58</v>
      </c>
      <c r="G73" s="193">
        <v>31400</v>
      </c>
      <c r="H73" s="231">
        <f>$H$1</f>
        <v>5630</v>
      </c>
      <c r="I73" s="182">
        <f t="shared" si="9"/>
        <v>5.5772646536412074</v>
      </c>
      <c r="J73" s="183"/>
      <c r="K73" s="184">
        <f t="shared" si="10"/>
        <v>-100</v>
      </c>
      <c r="L73" s="192">
        <v>23630</v>
      </c>
      <c r="M73" s="185">
        <f>$M$1</f>
        <v>5640</v>
      </c>
      <c r="N73" s="284">
        <f t="shared" si="14"/>
        <v>4.1897163120567376</v>
      </c>
      <c r="O73" s="370">
        <v>23630</v>
      </c>
      <c r="P73" s="187">
        <f>$P$1</f>
        <v>5650</v>
      </c>
      <c r="Q73" s="196">
        <f t="shared" si="12"/>
        <v>4.1823008849557519</v>
      </c>
    </row>
    <row r="74" spans="1:23" ht="44.25" customHeight="1" thickBot="1">
      <c r="A74" s="745"/>
      <c r="B74" s="742"/>
      <c r="C74" s="758"/>
      <c r="D74" s="775"/>
      <c r="E74" s="407" t="s">
        <v>95</v>
      </c>
      <c r="F74" s="169" t="s">
        <v>96</v>
      </c>
      <c r="G74" s="200">
        <v>13800</v>
      </c>
      <c r="H74" s="200">
        <v>31400</v>
      </c>
      <c r="I74" s="202">
        <f t="shared" si="9"/>
        <v>0.43949044585987262</v>
      </c>
      <c r="J74" s="201"/>
      <c r="K74" s="203">
        <f t="shared" si="10"/>
        <v>-100</v>
      </c>
      <c r="L74" s="410">
        <v>13800</v>
      </c>
      <c r="M74" s="410">
        <v>23630</v>
      </c>
      <c r="N74" s="257">
        <f t="shared" si="14"/>
        <v>0.58400338552687259</v>
      </c>
      <c r="O74" s="411">
        <v>13800</v>
      </c>
      <c r="P74" s="411">
        <v>23630</v>
      </c>
      <c r="Q74" s="208">
        <f t="shared" si="12"/>
        <v>0.58400338552687259</v>
      </c>
      <c r="R74" s="267"/>
      <c r="T74" s="267"/>
      <c r="U74" s="267"/>
      <c r="V74" s="267"/>
      <c r="W74" s="267"/>
    </row>
    <row r="75" spans="1:23" ht="5.25" hidden="1" customHeight="1">
      <c r="A75" s="209"/>
      <c r="B75" s="209"/>
      <c r="C75" s="209"/>
      <c r="D75" s="210"/>
      <c r="E75" s="234"/>
      <c r="F75" s="210"/>
      <c r="G75" s="285"/>
      <c r="H75" s="286"/>
      <c r="I75" s="287"/>
      <c r="J75" s="286"/>
      <c r="K75" s="287"/>
      <c r="L75" s="262"/>
      <c r="M75" s="263"/>
      <c r="N75" s="264"/>
      <c r="O75" s="377"/>
      <c r="P75" s="288"/>
      <c r="Q75" s="289"/>
      <c r="T75" s="267"/>
      <c r="U75" s="267"/>
      <c r="V75" s="267"/>
      <c r="W75" s="267"/>
    </row>
    <row r="76" spans="1:23" ht="2.25" hidden="1" customHeight="1" thickBot="1">
      <c r="A76" s="290">
        <v>13</v>
      </c>
      <c r="B76" s="69" t="s">
        <v>317</v>
      </c>
      <c r="C76" s="356">
        <v>7</v>
      </c>
      <c r="D76" s="69" t="s">
        <v>318</v>
      </c>
      <c r="E76" s="69" t="s">
        <v>59</v>
      </c>
      <c r="F76" s="69" t="s">
        <v>58</v>
      </c>
      <c r="G76" s="291">
        <v>0</v>
      </c>
      <c r="H76" s="236">
        <f>$H$1</f>
        <v>5630</v>
      </c>
      <c r="I76" s="292">
        <f>G76/H76</f>
        <v>0</v>
      </c>
      <c r="J76" s="236"/>
      <c r="K76" s="238" t="e">
        <f>(J76-I76)/I76*100</f>
        <v>#DIV/0!</v>
      </c>
      <c r="L76" s="293"/>
      <c r="M76" s="239">
        <f>$M$1</f>
        <v>5640</v>
      </c>
      <c r="N76" s="243">
        <f>L76/M76</f>
        <v>0</v>
      </c>
      <c r="O76" s="378"/>
      <c r="P76" s="241">
        <f>$P$1</f>
        <v>5650</v>
      </c>
      <c r="Q76" s="294">
        <f>O76/P76</f>
        <v>0</v>
      </c>
      <c r="T76" s="267"/>
      <c r="U76" s="267"/>
      <c r="V76" s="267"/>
      <c r="W76" s="267"/>
    </row>
    <row r="77" spans="1:23" s="209" customFormat="1" ht="14.25" customHeight="1" thickBot="1">
      <c r="D77" s="210"/>
      <c r="E77" s="234"/>
      <c r="F77" s="210"/>
      <c r="G77" s="211"/>
      <c r="H77" s="212"/>
      <c r="I77" s="213"/>
      <c r="J77" s="212"/>
      <c r="K77" s="213"/>
      <c r="L77" s="227"/>
      <c r="M77" s="228"/>
      <c r="N77" s="229"/>
      <c r="O77" s="374"/>
      <c r="Q77" s="230"/>
      <c r="T77" s="295"/>
      <c r="U77" s="295"/>
      <c r="V77" s="295"/>
      <c r="W77" s="295"/>
    </row>
    <row r="78" spans="1:23" ht="54.75" customHeight="1">
      <c r="A78" s="763">
        <v>14</v>
      </c>
      <c r="B78" s="764" t="s">
        <v>10</v>
      </c>
      <c r="C78" s="341">
        <v>2</v>
      </c>
      <c r="D78" s="173" t="s">
        <v>50</v>
      </c>
      <c r="E78" s="173" t="s">
        <v>59</v>
      </c>
      <c r="F78" s="173" t="s">
        <v>58</v>
      </c>
      <c r="G78" s="193">
        <v>10000</v>
      </c>
      <c r="H78" s="174">
        <f>$H$1</f>
        <v>5630</v>
      </c>
      <c r="I78" s="175">
        <f t="shared" si="9"/>
        <v>1.7761989342806395</v>
      </c>
      <c r="J78" s="174"/>
      <c r="K78" s="176">
        <f t="shared" si="10"/>
        <v>-100</v>
      </c>
      <c r="L78" s="259">
        <v>0</v>
      </c>
      <c r="M78" s="177">
        <f>$M$1</f>
        <v>5640</v>
      </c>
      <c r="N78" s="260">
        <f>L78/M78</f>
        <v>0</v>
      </c>
      <c r="O78" s="376">
        <v>0</v>
      </c>
      <c r="P78" s="179">
        <f>$P$1</f>
        <v>5650</v>
      </c>
      <c r="Q78" s="261">
        <f t="shared" si="12"/>
        <v>0</v>
      </c>
      <c r="T78" s="267"/>
      <c r="U78" s="267"/>
      <c r="V78" s="267"/>
      <c r="W78" s="267"/>
    </row>
    <row r="79" spans="1:23" ht="47.25" hidden="1" customHeight="1">
      <c r="A79" s="763"/>
      <c r="B79" s="764"/>
      <c r="C79" s="763">
        <v>4</v>
      </c>
      <c r="D79" s="752" t="s">
        <v>51</v>
      </c>
      <c r="E79" s="168" t="s">
        <v>59</v>
      </c>
      <c r="F79" s="168" t="s">
        <v>58</v>
      </c>
      <c r="G79" s="181">
        <v>0</v>
      </c>
      <c r="H79" s="183">
        <f>$H$1</f>
        <v>5630</v>
      </c>
      <c r="I79" s="182">
        <f t="shared" si="9"/>
        <v>0</v>
      </c>
      <c r="J79" s="183"/>
      <c r="K79" s="184" t="e">
        <f t="shared" si="10"/>
        <v>#DIV/0!</v>
      </c>
      <c r="L79" s="296">
        <v>0</v>
      </c>
      <c r="M79" s="185">
        <f>$M$1</f>
        <v>5640</v>
      </c>
      <c r="N79" s="186">
        <f>L79/M79</f>
        <v>0</v>
      </c>
      <c r="O79" s="379">
        <v>0</v>
      </c>
      <c r="P79" s="187">
        <f>$P$1</f>
        <v>5650</v>
      </c>
      <c r="Q79" s="196">
        <f t="shared" si="12"/>
        <v>0</v>
      </c>
      <c r="T79" s="267"/>
      <c r="U79" s="267"/>
      <c r="V79" s="267"/>
      <c r="W79" s="267"/>
    </row>
    <row r="80" spans="1:23" ht="30" hidden="1">
      <c r="A80" s="763"/>
      <c r="B80" s="764"/>
      <c r="C80" s="763"/>
      <c r="D80" s="741"/>
      <c r="E80" s="168" t="s">
        <v>97</v>
      </c>
      <c r="F80" s="168" t="s">
        <v>98</v>
      </c>
      <c r="G80" s="297"/>
      <c r="H80" s="183"/>
      <c r="I80" s="298"/>
      <c r="J80" s="183"/>
      <c r="K80" s="184" t="e">
        <f t="shared" si="10"/>
        <v>#DIV/0!</v>
      </c>
      <c r="L80" s="296"/>
      <c r="M80" s="185"/>
      <c r="N80" s="284"/>
      <c r="O80" s="379"/>
      <c r="P80" s="187"/>
      <c r="Q80" s="196"/>
      <c r="T80" s="267"/>
      <c r="U80" s="267"/>
      <c r="V80" s="267"/>
      <c r="W80" s="267"/>
    </row>
    <row r="81" spans="1:23" ht="15.75" hidden="1" thickBot="1">
      <c r="A81" s="763"/>
      <c r="B81" s="764"/>
      <c r="C81" s="763"/>
      <c r="D81" s="742"/>
      <c r="E81" s="254"/>
      <c r="F81" s="169"/>
      <c r="G81" s="200"/>
      <c r="H81" s="201"/>
      <c r="I81" s="202"/>
      <c r="J81" s="201"/>
      <c r="K81" s="203"/>
      <c r="L81" s="255"/>
      <c r="M81" s="256"/>
      <c r="N81" s="257"/>
      <c r="O81" s="372"/>
      <c r="P81" s="207"/>
      <c r="Q81" s="208"/>
      <c r="T81" s="267"/>
      <c r="U81" s="267"/>
      <c r="V81" s="267"/>
      <c r="W81" s="267"/>
    </row>
    <row r="82" spans="1:23" s="209" customFormat="1" ht="15.75" thickBot="1">
      <c r="D82" s="210"/>
      <c r="E82" s="234"/>
      <c r="F82" s="210"/>
      <c r="G82" s="211"/>
      <c r="H82" s="212"/>
      <c r="I82" s="213"/>
      <c r="J82" s="212"/>
      <c r="K82" s="213"/>
      <c r="L82" s="227"/>
      <c r="M82" s="228"/>
      <c r="N82" s="229"/>
      <c r="O82" s="374"/>
      <c r="Q82" s="230"/>
      <c r="T82" s="295"/>
      <c r="U82" s="295"/>
      <c r="V82" s="295"/>
      <c r="W82" s="295"/>
    </row>
    <row r="83" spans="1:23" ht="66.75" customHeight="1" thickBot="1">
      <c r="A83" s="743">
        <v>15</v>
      </c>
      <c r="B83" s="740" t="s">
        <v>11</v>
      </c>
      <c r="C83" s="356">
        <v>1</v>
      </c>
      <c r="D83" s="387" t="s">
        <v>52</v>
      </c>
      <c r="E83" s="388" t="s">
        <v>59</v>
      </c>
      <c r="F83" s="69" t="s">
        <v>58</v>
      </c>
      <c r="G83" s="291">
        <v>21100</v>
      </c>
      <c r="H83" s="236">
        <f>$H$1</f>
        <v>5630</v>
      </c>
      <c r="I83" s="237">
        <f t="shared" si="9"/>
        <v>3.7477797513321494</v>
      </c>
      <c r="J83" s="236"/>
      <c r="K83" s="238">
        <f t="shared" si="10"/>
        <v>-100</v>
      </c>
      <c r="L83" s="300">
        <v>5500</v>
      </c>
      <c r="M83" s="239">
        <f>$M$1</f>
        <v>5640</v>
      </c>
      <c r="N83" s="240">
        <f>L83/M83</f>
        <v>0.97517730496453903</v>
      </c>
      <c r="O83" s="380">
        <v>5500</v>
      </c>
      <c r="P83" s="241">
        <f>$P$1</f>
        <v>5650</v>
      </c>
      <c r="Q83" s="242">
        <f t="shared" si="12"/>
        <v>0.97345132743362828</v>
      </c>
      <c r="T83" s="267"/>
      <c r="U83" s="267"/>
      <c r="V83" s="267"/>
      <c r="W83" s="267"/>
    </row>
    <row r="84" spans="1:23" ht="44.25" hidden="1" customHeight="1" thickBot="1">
      <c r="A84" s="745"/>
      <c r="B84" s="742"/>
      <c r="C84" s="356">
        <v>2</v>
      </c>
      <c r="D84" s="69" t="s">
        <v>527</v>
      </c>
      <c r="E84" s="69" t="s">
        <v>59</v>
      </c>
      <c r="F84" s="69" t="s">
        <v>58</v>
      </c>
      <c r="G84" s="299">
        <v>0</v>
      </c>
      <c r="H84" s="236">
        <f>$H$1</f>
        <v>5630</v>
      </c>
      <c r="I84" s="237">
        <f>G84/H84</f>
        <v>0</v>
      </c>
      <c r="J84" s="236"/>
      <c r="K84" s="238" t="e">
        <f>(J84-I84)/I84*100</f>
        <v>#DIV/0!</v>
      </c>
      <c r="L84" s="300">
        <v>0</v>
      </c>
      <c r="M84" s="239">
        <f>$M$1</f>
        <v>5640</v>
      </c>
      <c r="N84" s="240">
        <f>L84/M84</f>
        <v>0</v>
      </c>
      <c r="O84" s="380">
        <v>0</v>
      </c>
      <c r="P84" s="241">
        <f>$P$1</f>
        <v>5650</v>
      </c>
      <c r="Q84" s="242">
        <f>O84/P84</f>
        <v>0</v>
      </c>
    </row>
    <row r="85" spans="1:23" s="209" customFormat="1" ht="24.75" customHeight="1" thickBot="1">
      <c r="D85" s="301"/>
      <c r="E85" s="210"/>
      <c r="F85" s="210"/>
      <c r="G85" s="211"/>
      <c r="H85" s="212"/>
      <c r="I85" s="302"/>
      <c r="J85" s="303"/>
      <c r="K85" s="302"/>
      <c r="L85" s="304"/>
      <c r="M85" s="295"/>
      <c r="N85" s="305"/>
      <c r="O85" s="381"/>
      <c r="Q85" s="230"/>
    </row>
    <row r="86" spans="1:23" ht="63.75" hidden="1" customHeight="1" thickBot="1">
      <c r="A86" s="290">
        <v>16</v>
      </c>
      <c r="B86" s="69" t="s">
        <v>12</v>
      </c>
      <c r="C86" s="356">
        <v>1</v>
      </c>
      <c r="D86" s="69" t="s">
        <v>53</v>
      </c>
      <c r="E86" s="69" t="s">
        <v>59</v>
      </c>
      <c r="F86" s="69" t="s">
        <v>58</v>
      </c>
      <c r="G86" s="291">
        <v>0</v>
      </c>
      <c r="H86" s="236">
        <f>$H$1</f>
        <v>5630</v>
      </c>
      <c r="I86" s="292">
        <f t="shared" si="9"/>
        <v>0</v>
      </c>
      <c r="J86" s="236"/>
      <c r="K86" s="238" t="e">
        <f t="shared" si="10"/>
        <v>#DIV/0!</v>
      </c>
      <c r="L86" s="293"/>
      <c r="M86" s="239">
        <f>$M$1</f>
        <v>5640</v>
      </c>
      <c r="N86" s="243">
        <f>L86/M86</f>
        <v>0</v>
      </c>
      <c r="O86" s="378"/>
      <c r="P86" s="241">
        <f>$P$1</f>
        <v>5650</v>
      </c>
      <c r="Q86" s="294">
        <f t="shared" si="12"/>
        <v>0</v>
      </c>
    </row>
    <row r="87" spans="1:23" s="209" customFormat="1" ht="15.75" hidden="1" thickBot="1">
      <c r="D87" s="210"/>
      <c r="E87" s="210"/>
      <c r="F87" s="210"/>
      <c r="G87" s="211"/>
      <c r="H87" s="212"/>
      <c r="I87" s="213"/>
      <c r="J87" s="212"/>
      <c r="K87" s="213"/>
      <c r="L87" s="262"/>
      <c r="M87" s="263"/>
      <c r="N87" s="264"/>
      <c r="O87" s="374"/>
      <c r="Q87" s="230"/>
    </row>
    <row r="88" spans="1:23" ht="60.75" hidden="1" thickBot="1">
      <c r="A88" s="290">
        <v>19</v>
      </c>
      <c r="B88" s="69" t="s">
        <v>13</v>
      </c>
      <c r="C88" s="356">
        <v>1</v>
      </c>
      <c r="D88" s="69" t="s">
        <v>54</v>
      </c>
      <c r="E88" s="69" t="s">
        <v>59</v>
      </c>
      <c r="F88" s="69" t="s">
        <v>58</v>
      </c>
      <c r="G88" s="291">
        <v>0</v>
      </c>
      <c r="H88" s="236">
        <f>$H$1</f>
        <v>5630</v>
      </c>
      <c r="I88" s="292">
        <f>G88/H88</f>
        <v>0</v>
      </c>
      <c r="J88" s="236"/>
      <c r="K88" s="292" t="e">
        <f t="shared" si="10"/>
        <v>#DIV/0!</v>
      </c>
      <c r="L88" s="306"/>
      <c r="M88" s="307">
        <f>$M$1</f>
        <v>5640</v>
      </c>
      <c r="N88" s="243">
        <f>L88/M88</f>
        <v>0</v>
      </c>
      <c r="O88" s="378"/>
      <c r="P88" s="241">
        <f>$P$1</f>
        <v>5650</v>
      </c>
      <c r="Q88" s="294">
        <f t="shared" si="12"/>
        <v>0</v>
      </c>
    </row>
    <row r="89" spans="1:23" ht="15.75" hidden="1" thickBot="1">
      <c r="E89" s="171"/>
      <c r="G89" s="308"/>
      <c r="H89" s="308"/>
      <c r="I89" s="308"/>
      <c r="J89" s="308"/>
      <c r="K89" s="308"/>
      <c r="L89" s="309"/>
      <c r="M89" s="309"/>
      <c r="N89" s="309"/>
      <c r="O89" s="308"/>
    </row>
    <row r="90" spans="1:23" ht="45.75" customHeight="1" thickBot="1">
      <c r="A90" s="290">
        <v>20</v>
      </c>
      <c r="B90" s="69" t="s">
        <v>320</v>
      </c>
      <c r="C90" s="356" t="s">
        <v>328</v>
      </c>
      <c r="D90" s="69" t="s">
        <v>329</v>
      </c>
      <c r="E90" s="69" t="s">
        <v>59</v>
      </c>
      <c r="F90" s="69" t="s">
        <v>58</v>
      </c>
      <c r="G90" s="193">
        <v>205000</v>
      </c>
      <c r="H90" s="236">
        <f>$H$1</f>
        <v>5630</v>
      </c>
      <c r="I90" s="237">
        <f>G90/H90</f>
        <v>36.412078152753111</v>
      </c>
      <c r="J90" s="236"/>
      <c r="K90" s="292">
        <f>(J90-I90)/I90*100</f>
        <v>-100</v>
      </c>
      <c r="L90" s="259">
        <v>236500</v>
      </c>
      <c r="M90" s="307">
        <f>$M$1</f>
        <v>5640</v>
      </c>
      <c r="N90" s="240">
        <f>L90/M90</f>
        <v>41.932624113475178</v>
      </c>
      <c r="O90" s="376">
        <v>247000</v>
      </c>
      <c r="P90" s="241">
        <f>$P$1</f>
        <v>5650</v>
      </c>
      <c r="Q90" s="242">
        <f>O90/P90</f>
        <v>43.716814159292035</v>
      </c>
      <c r="U90" s="267"/>
      <c r="V90" s="267"/>
      <c r="W90" s="267"/>
    </row>
    <row r="91" spans="1:23" ht="15.75" thickBot="1">
      <c r="E91" s="171"/>
      <c r="G91" s="308"/>
      <c r="H91" s="308"/>
      <c r="I91" s="310"/>
      <c r="J91" s="310"/>
      <c r="K91" s="310"/>
      <c r="L91" s="267"/>
      <c r="M91" s="267"/>
      <c r="N91" s="267"/>
      <c r="O91" s="310"/>
      <c r="U91" s="267"/>
      <c r="V91" s="267"/>
      <c r="W91" s="267"/>
    </row>
    <row r="92" spans="1:23" ht="60.75" thickBot="1">
      <c r="A92" s="743">
        <v>50</v>
      </c>
      <c r="B92" s="740" t="s">
        <v>321</v>
      </c>
      <c r="C92" s="340">
        <v>1</v>
      </c>
      <c r="D92" s="382" t="s">
        <v>322</v>
      </c>
      <c r="E92" s="384" t="s">
        <v>59</v>
      </c>
      <c r="F92" s="173" t="s">
        <v>58</v>
      </c>
      <c r="G92" s="265">
        <v>34500</v>
      </c>
      <c r="H92" s="174">
        <f>$H$1</f>
        <v>5630</v>
      </c>
      <c r="I92" s="175">
        <f>G92/H92</f>
        <v>6.1278863232682061</v>
      </c>
      <c r="J92" s="174">
        <v>34500</v>
      </c>
      <c r="K92" s="266">
        <f>(J92-I92)/I92*100</f>
        <v>562900</v>
      </c>
      <c r="L92" s="259">
        <v>31900</v>
      </c>
      <c r="M92" s="177">
        <f>$M$1</f>
        <v>5640</v>
      </c>
      <c r="N92" s="311">
        <f>L92/M92</f>
        <v>5.6560283687943258</v>
      </c>
      <c r="O92" s="376">
        <v>31900</v>
      </c>
      <c r="P92" s="179">
        <f>$P$1</f>
        <v>5650</v>
      </c>
      <c r="Q92" s="180">
        <f>O92/P92</f>
        <v>5.6460176991150446</v>
      </c>
      <c r="U92" s="267"/>
      <c r="V92" s="267"/>
      <c r="W92" s="267"/>
    </row>
    <row r="93" spans="1:23" ht="60.75" thickBot="1">
      <c r="A93" s="745"/>
      <c r="B93" s="742"/>
      <c r="C93" s="357">
        <v>2</v>
      </c>
      <c r="D93" s="383" t="s">
        <v>323</v>
      </c>
      <c r="E93" s="385" t="s">
        <v>59</v>
      </c>
      <c r="F93" s="363" t="s">
        <v>58</v>
      </c>
      <c r="G93" s="200">
        <v>54700</v>
      </c>
      <c r="H93" s="312">
        <f>$H$1</f>
        <v>5630</v>
      </c>
      <c r="I93" s="313">
        <f>G93/H93</f>
        <v>9.715808170515098</v>
      </c>
      <c r="J93" s="312">
        <v>49700</v>
      </c>
      <c r="K93" s="314">
        <f>(J93-I93)/I93*100</f>
        <v>511437.47714808042</v>
      </c>
      <c r="L93" s="300">
        <v>57300</v>
      </c>
      <c r="M93" s="315">
        <f>$M$1</f>
        <v>5640</v>
      </c>
      <c r="N93" s="316">
        <f>L93/M93</f>
        <v>10.159574468085106</v>
      </c>
      <c r="O93" s="380">
        <v>57300</v>
      </c>
      <c r="P93" s="317">
        <f>$P$1</f>
        <v>5650</v>
      </c>
      <c r="Q93" s="386">
        <f>O93/P93</f>
        <v>10.141592920353983</v>
      </c>
    </row>
    <row r="94" spans="1:23">
      <c r="G94" s="318"/>
      <c r="H94" s="308"/>
      <c r="I94" s="308"/>
      <c r="J94" s="308"/>
      <c r="K94" s="308"/>
      <c r="L94" s="319"/>
      <c r="O94" s="320"/>
    </row>
    <row r="95" spans="1:23">
      <c r="B95" s="149" t="s">
        <v>324</v>
      </c>
      <c r="G95" s="214"/>
      <c r="H95" s="308"/>
      <c r="I95" s="308"/>
      <c r="J95" s="308"/>
      <c r="K95" s="308"/>
      <c r="L95" s="214"/>
      <c r="O95" s="214"/>
    </row>
    <row r="96" spans="1:23">
      <c r="F96" s="359" t="s">
        <v>364</v>
      </c>
      <c r="G96" s="321">
        <f>G3+G4+G5+G6+G8+G10+G20+G22+G26+G29+G32+G34+G36+G39+G41+G49+G51+G58+G61+G62+G64+G66+G68+G70+G72+G73+G78+G83+G90+G92+G93</f>
        <v>3749300</v>
      </c>
      <c r="H96" s="321" t="s">
        <v>702</v>
      </c>
      <c r="I96" s="321"/>
      <c r="J96" s="321">
        <f>J3+J4+J5+J6+J8+J10+J20+J26+J32+J34+J36+J39+J41+J49+J51+J58+J61+J62+J64+J66+J68+J70+J73+J79+J83+J84+J90+J92+J93</f>
        <v>150600</v>
      </c>
      <c r="K96" s="321" t="e">
        <f>K3+K4+K5+K6+K8+K10+K20+K26+K32+K34+K36+K39+K41+K49+K51+K58+K61+K62+K64+K66+K68+K70+K73+K79+K83+K84+K90+K92+K93</f>
        <v>#DIV/0!</v>
      </c>
      <c r="L96" s="321">
        <f>L3+L4+L5+L6+L8+L10+L20+L22+L26+L29+L32+L34+L36+L39+L41+L49+L51+L58+L61+L62+L64+L66+L68+L70+L72+L73+L78+L83+L90+L92+L93</f>
        <v>3690550</v>
      </c>
      <c r="M96" s="321"/>
      <c r="N96" s="321"/>
      <c r="O96" s="321">
        <f>O3+O4+O5+O6+O8+O10+O20+O22+O26+O29+O32+O34+O36+O39+O41+O49+O51+O58+O61+O62+O64+O66+O68+O70+O72+O73+O78+O83+O90+O92+O93</f>
        <v>3666550</v>
      </c>
      <c r="P96" s="322"/>
      <c r="Q96" s="322"/>
    </row>
    <row r="97" spans="6:21">
      <c r="F97" s="359" t="s">
        <v>528</v>
      </c>
      <c r="M97" s="319"/>
      <c r="N97" s="319"/>
    </row>
    <row r="98" spans="6:21">
      <c r="G98" s="324">
        <f>G93</f>
        <v>54700</v>
      </c>
      <c r="H98" s="325" t="s">
        <v>700</v>
      </c>
      <c r="I98" s="325"/>
      <c r="J98" s="325"/>
      <c r="K98" s="325"/>
      <c r="L98" s="324">
        <f>L93</f>
        <v>57300</v>
      </c>
      <c r="M98" s="325" t="s">
        <v>700</v>
      </c>
      <c r="N98" s="325"/>
      <c r="O98" s="324">
        <f>O93</f>
        <v>57300</v>
      </c>
      <c r="P98" s="325" t="s">
        <v>700</v>
      </c>
    </row>
    <row r="99" spans="6:21">
      <c r="G99" s="326"/>
      <c r="H99" s="326"/>
      <c r="I99" s="327"/>
      <c r="J99" s="327"/>
      <c r="K99" s="327"/>
      <c r="L99" s="327"/>
      <c r="M99" s="327"/>
      <c r="N99" s="327"/>
      <c r="O99" s="327"/>
    </row>
    <row r="100" spans="6:21">
      <c r="G100" s="325">
        <f>G96-G98</f>
        <v>3694600</v>
      </c>
      <c r="H100" s="326" t="s">
        <v>703</v>
      </c>
      <c r="I100" s="327"/>
      <c r="J100" s="327"/>
      <c r="K100" s="327"/>
      <c r="L100" s="325">
        <f>L96-L98</f>
        <v>3633250</v>
      </c>
      <c r="M100" s="326" t="s">
        <v>703</v>
      </c>
      <c r="N100" s="327"/>
      <c r="O100" s="325">
        <f>O96-O98</f>
        <v>3609250</v>
      </c>
      <c r="P100" s="326" t="s">
        <v>703</v>
      </c>
    </row>
    <row r="102" spans="6:21">
      <c r="G102" s="325">
        <v>3694600</v>
      </c>
      <c r="H102" s="325" t="s">
        <v>701</v>
      </c>
      <c r="L102" s="325">
        <v>3633250</v>
      </c>
      <c r="M102" s="325" t="s">
        <v>701</v>
      </c>
      <c r="O102" s="325">
        <v>3609250</v>
      </c>
      <c r="P102" s="325" t="s">
        <v>701</v>
      </c>
      <c r="U102" s="320"/>
    </row>
    <row r="103" spans="6:21">
      <c r="L103" s="323"/>
      <c r="O103" s="323"/>
    </row>
    <row r="104" spans="6:21">
      <c r="G104" s="328">
        <f>G102-G100</f>
        <v>0</v>
      </c>
      <c r="L104" s="328">
        <f>L102-L100</f>
        <v>0</v>
      </c>
      <c r="O104" s="328">
        <f>O102-O100</f>
        <v>0</v>
      </c>
    </row>
  </sheetData>
  <customSheetViews>
    <customSheetView guid="{FD66CCA4-E734-40F6-A42D-704ADC03C8FF}" scale="110" showPageBreaks="1" fitToPage="1" view="pageBreakPreview" showRuler="0" topLeftCell="A100">
      <selection activeCell="D108" sqref="D108"/>
      <rowBreaks count="5" manualBreakCount="5">
        <brk id="25" max="16" man="1"/>
        <brk id="52" max="16" man="1"/>
        <brk id="69" max="16383" man="1"/>
        <brk id="94" max="16" man="1"/>
        <brk id="95" max="16" man="1"/>
      </rowBreaks>
      <pageMargins left="0.7" right="0.7" top="0.75" bottom="0.75" header="0.3" footer="0.3"/>
      <pageSetup paperSize="8" scale="56" fitToHeight="0" orientation="landscape" r:id="rId1"/>
      <headerFooter alignWithMargins="0"/>
    </customSheetView>
    <customSheetView guid="{0CDFE071-D2BF-4AC9-96FE-3C7CC2EB89D1}" scale="110" showPageBreaks="1" fitToPage="1" view="pageBreakPreview">
      <selection activeCell="H1" sqref="H1"/>
      <rowBreaks count="4" manualBreakCount="4">
        <brk id="25" max="16" man="1"/>
        <brk id="52" max="16" man="1"/>
        <brk id="69" max="16383" man="1"/>
        <brk id="95" max="16" man="1"/>
      </rowBreaks>
      <pageMargins left="0.7" right="0.7" top="0.75" bottom="0.75" header="0.3" footer="0.3"/>
      <pageSetup paperSize="8" scale="55" fitToHeight="0" orientation="landscape" r:id="rId2"/>
    </customSheetView>
    <customSheetView guid="{5274FD7E-76C2-47C3-8C9C-C2C181076605}" scale="110" showPageBreaks="1" fitToPage="1" view="pageBreakPreview" showRuler="0">
      <selection activeCell="J2" sqref="J2"/>
      <rowBreaks count="5" manualBreakCount="5">
        <brk id="25" max="16" man="1"/>
        <brk id="52" max="16" man="1"/>
        <brk id="69" max="16383" man="1"/>
        <brk id="94" max="16" man="1"/>
        <brk id="95" max="16" man="1"/>
      </rowBreaks>
      <pageMargins left="0.7" right="0.7" top="0.75" bottom="0.75" header="0.3" footer="0.3"/>
      <pageSetup paperSize="8" scale="55" fitToHeight="0" orientation="landscape" r:id="rId3"/>
      <headerFooter alignWithMargins="0"/>
    </customSheetView>
  </customSheetViews>
  <mergeCells count="63">
    <mergeCell ref="D79:D81"/>
    <mergeCell ref="C68:C69"/>
    <mergeCell ref="D68:D69"/>
    <mergeCell ref="C73:C74"/>
    <mergeCell ref="D73:D74"/>
    <mergeCell ref="C79:C81"/>
    <mergeCell ref="D64:D65"/>
    <mergeCell ref="C66:C67"/>
    <mergeCell ref="D66:D67"/>
    <mergeCell ref="C49:C50"/>
    <mergeCell ref="D49:D50"/>
    <mergeCell ref="C62:C63"/>
    <mergeCell ref="D62:D63"/>
    <mergeCell ref="C51:C52"/>
    <mergeCell ref="D51:D52"/>
    <mergeCell ref="D58:D60"/>
    <mergeCell ref="C58:C60"/>
    <mergeCell ref="C64:C65"/>
    <mergeCell ref="C42:C43"/>
    <mergeCell ref="D42:D43"/>
    <mergeCell ref="C36:C37"/>
    <mergeCell ref="D36:D37"/>
    <mergeCell ref="C32:C33"/>
    <mergeCell ref="C34:C35"/>
    <mergeCell ref="A92:A93"/>
    <mergeCell ref="B92:B93"/>
    <mergeCell ref="A41:A43"/>
    <mergeCell ref="B41:B43"/>
    <mergeCell ref="A45:A46"/>
    <mergeCell ref="B45:B46"/>
    <mergeCell ref="A62:A74"/>
    <mergeCell ref="B62:B74"/>
    <mergeCell ref="A78:A81"/>
    <mergeCell ref="B78:B81"/>
    <mergeCell ref="B83:B84"/>
    <mergeCell ref="A83:A84"/>
    <mergeCell ref="A48:A55"/>
    <mergeCell ref="B48:B55"/>
    <mergeCell ref="A57:A60"/>
    <mergeCell ref="B57:B60"/>
    <mergeCell ref="C10:C19"/>
    <mergeCell ref="D10:D19"/>
    <mergeCell ref="C6:C7"/>
    <mergeCell ref="D6:D7"/>
    <mergeCell ref="C8:C9"/>
    <mergeCell ref="D8:D9"/>
    <mergeCell ref="A32:A37"/>
    <mergeCell ref="B32:B37"/>
    <mergeCell ref="D20:D21"/>
    <mergeCell ref="D32:D33"/>
    <mergeCell ref="D34:D35"/>
    <mergeCell ref="D23:D24"/>
    <mergeCell ref="D26:D28"/>
    <mergeCell ref="C23:C24"/>
    <mergeCell ref="C26:C28"/>
    <mergeCell ref="C29:C30"/>
    <mergeCell ref="C20:C21"/>
    <mergeCell ref="D29:D30"/>
    <mergeCell ref="A2:B2"/>
    <mergeCell ref="B3:B24"/>
    <mergeCell ref="A3:A24"/>
    <mergeCell ref="A26:A30"/>
    <mergeCell ref="B26:B30"/>
  </mergeCells>
  <phoneticPr fontId="27" type="noConversion"/>
  <pageMargins left="0.23622047244094491" right="0.23622047244094491" top="0.74803149606299213" bottom="0.74803149606299213" header="0.31496062992125984" footer="0.31496062992125984"/>
  <pageSetup paperSize="9" scale="56" fitToHeight="0" orientation="landscape" r:id="rId4"/>
  <headerFooter>
    <oddHeader>&amp;CCOMUNE DI CANDIOLO PIANO DELLE PERFORMANCE 2019</oddHeader>
  </headerFooter>
</worksheet>
</file>

<file path=xl/worksheets/sheet6.xml><?xml version="1.0" encoding="utf-8"?>
<worksheet xmlns="http://schemas.openxmlformats.org/spreadsheetml/2006/main" xmlns:r="http://schemas.openxmlformats.org/officeDocument/2006/relationships">
  <sheetPr>
    <pageSetUpPr fitToPage="1"/>
  </sheetPr>
  <dimension ref="A2:N21"/>
  <sheetViews>
    <sheetView workbookViewId="0">
      <selection activeCell="N23" sqref="N23"/>
    </sheetView>
  </sheetViews>
  <sheetFormatPr defaultColWidth="8.85546875" defaultRowHeight="15"/>
  <cols>
    <col min="1" max="2" width="8.85546875" style="75"/>
    <col min="3" max="7" width="8.85546875" style="75" customWidth="1"/>
    <col min="8" max="8" width="8.85546875" style="75"/>
    <col min="9" max="9" width="12.140625" style="75" customWidth="1"/>
    <col min="10" max="10" width="14.5703125" style="75" customWidth="1"/>
    <col min="11" max="11" width="8.85546875" style="75" customWidth="1"/>
    <col min="12" max="12" width="8.5703125" style="75" customWidth="1"/>
    <col min="13" max="13" width="9.28515625" style="75" customWidth="1"/>
    <col min="14" max="14" width="76" style="75" customWidth="1"/>
    <col min="15" max="16384" width="8.85546875" style="75"/>
  </cols>
  <sheetData>
    <row r="2" spans="1:14">
      <c r="A2" s="783" t="s">
        <v>599</v>
      </c>
      <c r="B2" s="783"/>
      <c r="C2" s="783"/>
      <c r="D2" s="783"/>
      <c r="E2" s="783"/>
      <c r="F2" s="783"/>
      <c r="G2" s="783"/>
      <c r="H2" s="783"/>
      <c r="I2" s="783"/>
      <c r="J2" s="783"/>
      <c r="K2" s="783"/>
      <c r="L2" s="783"/>
      <c r="M2" s="783"/>
    </row>
    <row r="3" spans="1:14" ht="15.75" thickBot="1"/>
    <row r="4" spans="1:14" ht="17.45" customHeight="1">
      <c r="A4" s="118">
        <v>1</v>
      </c>
      <c r="B4" s="792" t="s">
        <v>585</v>
      </c>
      <c r="C4" s="792"/>
      <c r="D4" s="792"/>
      <c r="E4" s="792"/>
      <c r="F4" s="792"/>
      <c r="G4" s="792"/>
      <c r="H4" s="792"/>
      <c r="I4" s="792"/>
      <c r="J4" s="792"/>
      <c r="K4" s="792"/>
      <c r="L4" s="792"/>
      <c r="M4" s="793"/>
      <c r="N4" s="2"/>
    </row>
    <row r="5" spans="1:14" ht="21" customHeight="1">
      <c r="A5" s="119">
        <v>2</v>
      </c>
      <c r="B5" s="776" t="s">
        <v>586</v>
      </c>
      <c r="C5" s="776"/>
      <c r="D5" s="776"/>
      <c r="E5" s="776"/>
      <c r="F5" s="776"/>
      <c r="G5" s="776"/>
      <c r="H5" s="776"/>
      <c r="I5" s="776"/>
      <c r="J5" s="776"/>
      <c r="K5" s="776"/>
      <c r="L5" s="776"/>
      <c r="M5" s="777"/>
      <c r="N5" s="2"/>
    </row>
    <row r="6" spans="1:14" ht="31.15" customHeight="1">
      <c r="A6" s="119">
        <v>3</v>
      </c>
      <c r="B6" s="776" t="s">
        <v>587</v>
      </c>
      <c r="C6" s="776"/>
      <c r="D6" s="776"/>
      <c r="E6" s="776"/>
      <c r="F6" s="776"/>
      <c r="G6" s="776"/>
      <c r="H6" s="776"/>
      <c r="I6" s="776"/>
      <c r="J6" s="776"/>
      <c r="K6" s="776"/>
      <c r="L6" s="776"/>
      <c r="M6" s="777"/>
      <c r="N6" s="2"/>
    </row>
    <row r="7" spans="1:14" ht="27.75" customHeight="1">
      <c r="A7" s="119">
        <v>4</v>
      </c>
      <c r="B7" s="776" t="s">
        <v>529</v>
      </c>
      <c r="C7" s="776"/>
      <c r="D7" s="776"/>
      <c r="E7" s="776"/>
      <c r="F7" s="776"/>
      <c r="G7" s="776"/>
      <c r="H7" s="776"/>
      <c r="I7" s="776"/>
      <c r="J7" s="776"/>
      <c r="K7" s="776"/>
      <c r="L7" s="776"/>
      <c r="M7" s="777"/>
      <c r="N7" s="128"/>
    </row>
    <row r="8" spans="1:14" ht="23.25" customHeight="1">
      <c r="A8" s="119">
        <v>5</v>
      </c>
      <c r="B8" s="776" t="s">
        <v>600</v>
      </c>
      <c r="C8" s="776"/>
      <c r="D8" s="776"/>
      <c r="E8" s="776"/>
      <c r="F8" s="776"/>
      <c r="G8" s="776"/>
      <c r="H8" s="776"/>
      <c r="I8" s="776"/>
      <c r="J8" s="776"/>
      <c r="K8" s="776"/>
      <c r="L8" s="776"/>
      <c r="M8" s="777"/>
      <c r="N8" s="2"/>
    </row>
    <row r="9" spans="1:14" ht="20.25" customHeight="1">
      <c r="A9" s="119">
        <v>6</v>
      </c>
      <c r="B9" s="776" t="s">
        <v>601</v>
      </c>
      <c r="C9" s="776"/>
      <c r="D9" s="776"/>
      <c r="E9" s="776"/>
      <c r="F9" s="776"/>
      <c r="G9" s="776"/>
      <c r="H9" s="776"/>
      <c r="I9" s="776"/>
      <c r="J9" s="776"/>
      <c r="K9" s="776"/>
      <c r="L9" s="776"/>
      <c r="M9" s="777"/>
      <c r="N9" s="2"/>
    </row>
    <row r="10" spans="1:14" ht="21" customHeight="1">
      <c r="A10" s="119">
        <v>7</v>
      </c>
      <c r="B10" s="776" t="s">
        <v>602</v>
      </c>
      <c r="C10" s="776"/>
      <c r="D10" s="776"/>
      <c r="E10" s="776"/>
      <c r="F10" s="776"/>
      <c r="G10" s="776"/>
      <c r="H10" s="776"/>
      <c r="I10" s="776"/>
      <c r="J10" s="776"/>
      <c r="K10" s="776"/>
      <c r="L10" s="776"/>
      <c r="M10" s="777"/>
      <c r="N10" s="2"/>
    </row>
    <row r="11" spans="1:14" ht="53.25" customHeight="1">
      <c r="A11" s="119">
        <v>8</v>
      </c>
      <c r="B11" s="776" t="s">
        <v>666</v>
      </c>
      <c r="C11" s="776"/>
      <c r="D11" s="776"/>
      <c r="E11" s="776"/>
      <c r="F11" s="776"/>
      <c r="G11" s="776"/>
      <c r="H11" s="776"/>
      <c r="I11" s="776"/>
      <c r="J11" s="776"/>
      <c r="K11" s="776"/>
      <c r="L11" s="776"/>
      <c r="M11" s="777"/>
      <c r="N11" s="2"/>
    </row>
    <row r="12" spans="1:14" ht="24" customHeight="1">
      <c r="A12" s="119">
        <v>9</v>
      </c>
      <c r="B12" s="776" t="s">
        <v>603</v>
      </c>
      <c r="C12" s="776"/>
      <c r="D12" s="776"/>
      <c r="E12" s="776"/>
      <c r="F12" s="776"/>
      <c r="G12" s="776"/>
      <c r="H12" s="776"/>
      <c r="I12" s="776"/>
      <c r="J12" s="776"/>
      <c r="K12" s="776"/>
      <c r="L12" s="776"/>
      <c r="M12" s="777"/>
      <c r="N12" s="2"/>
    </row>
    <row r="13" spans="1:14" ht="63.75" customHeight="1">
      <c r="A13" s="119">
        <v>10</v>
      </c>
      <c r="B13" s="776" t="s">
        <v>604</v>
      </c>
      <c r="C13" s="776"/>
      <c r="D13" s="776"/>
      <c r="E13" s="776"/>
      <c r="F13" s="776"/>
      <c r="G13" s="776"/>
      <c r="H13" s="776"/>
      <c r="I13" s="776"/>
      <c r="J13" s="776"/>
      <c r="K13" s="776"/>
      <c r="L13" s="776"/>
      <c r="M13" s="777"/>
      <c r="N13" s="2"/>
    </row>
    <row r="14" spans="1:14" s="111" customFormat="1" ht="22.5" customHeight="1">
      <c r="A14" s="119">
        <v>11</v>
      </c>
      <c r="B14" s="776" t="s">
        <v>605</v>
      </c>
      <c r="C14" s="776"/>
      <c r="D14" s="776"/>
      <c r="E14" s="776"/>
      <c r="F14" s="776"/>
      <c r="G14" s="776"/>
      <c r="H14" s="776"/>
      <c r="I14" s="776"/>
      <c r="J14" s="776"/>
      <c r="K14" s="776"/>
      <c r="L14" s="776"/>
      <c r="M14" s="777"/>
      <c r="N14" s="2"/>
    </row>
    <row r="15" spans="1:14" s="117" customFormat="1">
      <c r="A15" s="119">
        <v>12</v>
      </c>
      <c r="B15" s="784" t="s">
        <v>606</v>
      </c>
      <c r="C15" s="784"/>
      <c r="D15" s="784"/>
      <c r="E15" s="784"/>
      <c r="F15" s="784"/>
      <c r="G15" s="784"/>
      <c r="H15" s="784"/>
      <c r="I15" s="784"/>
      <c r="J15" s="784"/>
      <c r="K15" s="784"/>
      <c r="L15" s="784"/>
      <c r="M15" s="785"/>
      <c r="N15" s="2"/>
    </row>
    <row r="16" spans="1:14" s="117" customFormat="1" ht="15" customHeight="1">
      <c r="A16" s="119">
        <v>13</v>
      </c>
      <c r="B16" s="784" t="s">
        <v>607</v>
      </c>
      <c r="C16" s="784"/>
      <c r="D16" s="784"/>
      <c r="E16" s="784"/>
      <c r="F16" s="784"/>
      <c r="G16" s="784"/>
      <c r="H16" s="784"/>
      <c r="I16" s="784"/>
      <c r="J16" s="784"/>
      <c r="K16" s="784"/>
      <c r="L16" s="784"/>
      <c r="M16" s="785"/>
      <c r="N16" s="2"/>
    </row>
    <row r="17" spans="1:14" ht="27" customHeight="1">
      <c r="A17" s="119">
        <v>14</v>
      </c>
      <c r="B17" s="786" t="s">
        <v>608</v>
      </c>
      <c r="C17" s="787"/>
      <c r="D17" s="787"/>
      <c r="E17" s="787"/>
      <c r="F17" s="787"/>
      <c r="G17" s="787"/>
      <c r="H17" s="787"/>
      <c r="I17" s="787"/>
      <c r="J17" s="787"/>
      <c r="K17" s="787"/>
      <c r="L17" s="787"/>
      <c r="M17" s="788"/>
      <c r="N17" s="2"/>
    </row>
    <row r="18" spans="1:14" ht="30" customHeight="1" thickBot="1">
      <c r="A18" s="121">
        <v>15</v>
      </c>
      <c r="B18" s="789" t="s">
        <v>609</v>
      </c>
      <c r="C18" s="790"/>
      <c r="D18" s="790"/>
      <c r="E18" s="790"/>
      <c r="F18" s="790"/>
      <c r="G18" s="790"/>
      <c r="H18" s="790"/>
      <c r="I18" s="790"/>
      <c r="J18" s="790"/>
      <c r="K18" s="790"/>
      <c r="L18" s="790"/>
      <c r="M18" s="791"/>
      <c r="N18" s="2"/>
    </row>
    <row r="19" spans="1:14" ht="18" customHeight="1" thickBot="1">
      <c r="A19" s="120">
        <v>16</v>
      </c>
      <c r="B19" s="778" t="s">
        <v>610</v>
      </c>
      <c r="C19" s="779"/>
      <c r="D19" s="779"/>
      <c r="E19" s="779"/>
      <c r="F19" s="779"/>
      <c r="G19" s="779"/>
      <c r="H19" s="779"/>
      <c r="I19" s="779"/>
      <c r="J19" s="779"/>
      <c r="K19" s="779"/>
      <c r="L19" s="779"/>
      <c r="M19" s="780"/>
    </row>
    <row r="20" spans="1:14" ht="32.25" customHeight="1">
      <c r="A20" s="120">
        <v>17</v>
      </c>
      <c r="B20" s="778" t="s">
        <v>598</v>
      </c>
      <c r="C20" s="779"/>
      <c r="D20" s="779"/>
      <c r="E20" s="779"/>
      <c r="F20" s="779"/>
      <c r="G20" s="779"/>
      <c r="H20" s="779"/>
      <c r="I20" s="779"/>
      <c r="J20" s="779"/>
      <c r="K20" s="779"/>
      <c r="L20" s="779"/>
      <c r="M20" s="780"/>
    </row>
    <row r="21" spans="1:14" ht="30" customHeight="1" thickBot="1">
      <c r="A21" s="121">
        <v>18</v>
      </c>
      <c r="B21" s="781" t="s">
        <v>559</v>
      </c>
      <c r="C21" s="781"/>
      <c r="D21" s="781"/>
      <c r="E21" s="781"/>
      <c r="F21" s="781"/>
      <c r="G21" s="781"/>
      <c r="H21" s="781"/>
      <c r="I21" s="781"/>
      <c r="J21" s="781"/>
      <c r="K21" s="781"/>
      <c r="L21" s="781"/>
      <c r="M21" s="782"/>
    </row>
  </sheetData>
  <mergeCells count="19">
    <mergeCell ref="B12:M12"/>
    <mergeCell ref="B13:M13"/>
    <mergeCell ref="B14:M14"/>
    <mergeCell ref="B9:M9"/>
    <mergeCell ref="B20:M20"/>
    <mergeCell ref="B21:M21"/>
    <mergeCell ref="A2:M2"/>
    <mergeCell ref="B16:M16"/>
    <mergeCell ref="B15:M15"/>
    <mergeCell ref="B17:M17"/>
    <mergeCell ref="B19:M19"/>
    <mergeCell ref="B18:M18"/>
    <mergeCell ref="B4:M4"/>
    <mergeCell ref="B5:M5"/>
    <mergeCell ref="B6:M6"/>
    <mergeCell ref="B7:M7"/>
    <mergeCell ref="B8:M8"/>
    <mergeCell ref="B10:M10"/>
    <mergeCell ref="B11:M11"/>
  </mergeCells>
  <pageMargins left="0.70866141732283472" right="0.70866141732283472" top="0.74803149606299213" bottom="0.74803149606299213" header="0.31496062992125984" footer="0.31496062992125984"/>
  <pageSetup paperSize="8" scale="96" orientation="landscape" r:id="rId1"/>
</worksheet>
</file>

<file path=xl/worksheets/sheet7.xml><?xml version="1.0" encoding="utf-8"?>
<worksheet xmlns="http://schemas.openxmlformats.org/spreadsheetml/2006/main" xmlns:r="http://schemas.openxmlformats.org/officeDocument/2006/relationships">
  <sheetPr>
    <tabColor rgb="FFC00000"/>
  </sheetPr>
  <dimension ref="A1:IU65409"/>
  <sheetViews>
    <sheetView topLeftCell="A20" zoomScale="90" zoomScaleSheetLayoutView="90" workbookViewId="0">
      <selection activeCell="G79" sqref="G79:H79"/>
    </sheetView>
  </sheetViews>
  <sheetFormatPr defaultColWidth="9.140625" defaultRowHeight="12.75"/>
  <cols>
    <col min="1" max="1" width="6.85546875" style="51" customWidth="1"/>
    <col min="2" max="2" width="11.28515625" style="51" customWidth="1"/>
    <col min="3" max="3" width="11.42578125" style="51" customWidth="1"/>
    <col min="4" max="4" width="8.140625" style="51" customWidth="1"/>
    <col min="5" max="6" width="4.85546875" style="51" customWidth="1"/>
    <col min="7" max="7" width="5.7109375" style="51" customWidth="1"/>
    <col min="8" max="8" width="4.42578125" style="51" customWidth="1"/>
    <col min="9" max="9" width="4.28515625" style="51" customWidth="1"/>
    <col min="10" max="10" width="8.5703125" style="51" customWidth="1"/>
    <col min="11" max="11" width="5.7109375" style="51" customWidth="1"/>
    <col min="12" max="12" width="4.28515625" style="51" customWidth="1"/>
    <col min="13" max="13" width="7" style="51" customWidth="1"/>
    <col min="14" max="14" width="7" style="51" bestFit="1" customWidth="1"/>
    <col min="15" max="15" width="9.140625" style="51"/>
    <col min="16" max="16" width="2.85546875" style="51" customWidth="1"/>
    <col min="17" max="17" width="7.140625" style="51" customWidth="1"/>
    <col min="18" max="18" width="4.5703125" style="51" customWidth="1"/>
    <col min="19" max="244" width="9.140625" style="51"/>
    <col min="245" max="245" width="14.140625" style="51" customWidth="1"/>
    <col min="246" max="16384" width="9.140625" style="51"/>
  </cols>
  <sheetData>
    <row r="1" spans="1:23" ht="18" customHeight="1" thickBot="1">
      <c r="A1" s="915" t="s">
        <v>365</v>
      </c>
      <c r="B1" s="915"/>
      <c r="C1" s="915"/>
      <c r="D1" s="915"/>
      <c r="E1" s="915"/>
      <c r="F1" s="915"/>
      <c r="G1" s="915"/>
      <c r="H1" s="915"/>
      <c r="I1" s="915"/>
      <c r="J1" s="915"/>
      <c r="K1" s="915"/>
      <c r="L1" s="915"/>
      <c r="M1" s="915"/>
      <c r="N1" s="915"/>
    </row>
    <row r="2" spans="1:23" ht="26.25" customHeight="1">
      <c r="A2" s="52"/>
      <c r="B2" s="52"/>
      <c r="C2" s="52"/>
      <c r="D2" s="52"/>
      <c r="E2" s="52"/>
      <c r="F2" s="52"/>
      <c r="G2" s="52"/>
      <c r="H2" s="52"/>
      <c r="I2" s="52"/>
      <c r="J2" s="52"/>
      <c r="K2" s="52"/>
      <c r="L2" s="52"/>
      <c r="M2" s="52"/>
      <c r="N2" s="52"/>
      <c r="O2" s="53"/>
      <c r="P2" s="53"/>
      <c r="Q2" s="53"/>
      <c r="R2" s="53"/>
      <c r="S2" s="53"/>
      <c r="T2" s="53"/>
      <c r="U2" s="53"/>
      <c r="V2" s="53"/>
      <c r="W2" s="53"/>
    </row>
    <row r="3" spans="1:23" s="53" customFormat="1" ht="51" customHeight="1">
      <c r="A3" s="916" t="s">
        <v>366</v>
      </c>
      <c r="B3" s="917"/>
      <c r="C3" s="917"/>
      <c r="D3" s="918"/>
      <c r="E3" s="919" t="s">
        <v>367</v>
      </c>
      <c r="F3" s="920"/>
      <c r="G3" s="920"/>
      <c r="H3" s="921"/>
      <c r="I3" s="922" t="s">
        <v>368</v>
      </c>
      <c r="J3" s="922"/>
      <c r="K3" s="922"/>
      <c r="L3" s="922"/>
      <c r="M3" s="922"/>
      <c r="N3" s="922"/>
    </row>
    <row r="4" spans="1:23" s="53" customFormat="1" ht="12.75" customHeight="1">
      <c r="A4" s="923" t="s">
        <v>369</v>
      </c>
      <c r="B4" s="924"/>
      <c r="C4" s="924"/>
      <c r="D4" s="925"/>
      <c r="E4" s="929" t="s">
        <v>370</v>
      </c>
      <c r="F4" s="930"/>
      <c r="G4" s="930"/>
      <c r="H4" s="930"/>
      <c r="I4" s="931" t="s">
        <v>371</v>
      </c>
      <c r="J4" s="932"/>
      <c r="K4" s="932"/>
      <c r="L4" s="933"/>
      <c r="M4" s="933"/>
      <c r="N4" s="934"/>
    </row>
    <row r="5" spans="1:23" s="53" customFormat="1" ht="21.75" customHeight="1">
      <c r="A5" s="926"/>
      <c r="B5" s="927"/>
      <c r="C5" s="927"/>
      <c r="D5" s="928"/>
      <c r="E5" s="930"/>
      <c r="F5" s="930"/>
      <c r="G5" s="930"/>
      <c r="H5" s="930"/>
      <c r="I5" s="935"/>
      <c r="J5" s="936"/>
      <c r="K5" s="936"/>
      <c r="L5" s="936"/>
      <c r="M5" s="936"/>
      <c r="N5" s="937"/>
    </row>
    <row r="6" spans="1:23" s="53" customFormat="1" ht="21.75" customHeight="1">
      <c r="A6" s="901" t="s">
        <v>272</v>
      </c>
      <c r="B6" s="902"/>
      <c r="C6" s="902"/>
      <c r="D6" s="903"/>
      <c r="E6" s="907" t="s">
        <v>372</v>
      </c>
      <c r="F6" s="907"/>
      <c r="G6" s="907"/>
      <c r="H6" s="908"/>
      <c r="I6" s="911" t="s">
        <v>273</v>
      </c>
      <c r="J6" s="911"/>
      <c r="K6" s="911"/>
      <c r="L6" s="911"/>
      <c r="M6" s="911"/>
      <c r="N6" s="911"/>
    </row>
    <row r="7" spans="1:23" s="53" customFormat="1" ht="27" customHeight="1">
      <c r="A7" s="904"/>
      <c r="B7" s="905"/>
      <c r="C7" s="905"/>
      <c r="D7" s="906"/>
      <c r="E7" s="909"/>
      <c r="F7" s="909"/>
      <c r="G7" s="909"/>
      <c r="H7" s="910"/>
      <c r="I7" s="912">
        <v>2019</v>
      </c>
      <c r="J7" s="913"/>
      <c r="K7" s="914">
        <v>2020</v>
      </c>
      <c r="L7" s="914"/>
      <c r="M7" s="914">
        <v>2021</v>
      </c>
      <c r="N7" s="914"/>
    </row>
    <row r="8" spans="1:23" s="53" customFormat="1" ht="31.5" customHeight="1">
      <c r="A8" s="938" t="s">
        <v>274</v>
      </c>
      <c r="B8" s="939"/>
      <c r="C8" s="939"/>
      <c r="D8" s="940"/>
      <c r="E8" s="941" t="s">
        <v>373</v>
      </c>
      <c r="F8" s="941"/>
      <c r="G8" s="941"/>
      <c r="H8" s="942"/>
      <c r="I8" s="943" t="s">
        <v>275</v>
      </c>
      <c r="J8" s="944"/>
      <c r="K8" s="945" t="s">
        <v>275</v>
      </c>
      <c r="L8" s="945"/>
      <c r="M8" s="945" t="s">
        <v>275</v>
      </c>
      <c r="N8" s="945"/>
    </row>
    <row r="9" spans="1:23" ht="38.25" customHeight="1">
      <c r="A9" s="896" t="s">
        <v>276</v>
      </c>
      <c r="B9" s="897"/>
      <c r="C9" s="898" t="s">
        <v>374</v>
      </c>
      <c r="D9" s="899"/>
      <c r="E9" s="899"/>
      <c r="F9" s="899"/>
      <c r="G9" s="899"/>
      <c r="H9" s="899"/>
      <c r="I9" s="899"/>
      <c r="J9" s="899"/>
      <c r="K9" s="899"/>
      <c r="L9" s="899"/>
      <c r="M9" s="899"/>
      <c r="N9" s="900"/>
      <c r="R9" s="54"/>
    </row>
    <row r="10" spans="1:23" ht="19.5" customHeight="1">
      <c r="A10" s="877" t="s">
        <v>277</v>
      </c>
      <c r="B10" s="878"/>
      <c r="C10" s="883" t="s">
        <v>375</v>
      </c>
      <c r="D10" s="884"/>
      <c r="E10" s="884"/>
      <c r="F10" s="884"/>
      <c r="G10" s="884"/>
      <c r="H10" s="884"/>
      <c r="I10" s="884"/>
      <c r="J10" s="884"/>
      <c r="K10" s="884"/>
      <c r="L10" s="884"/>
      <c r="M10" s="884"/>
      <c r="N10" s="885"/>
    </row>
    <row r="11" spans="1:23" ht="19.5" customHeight="1">
      <c r="A11" s="879"/>
      <c r="B11" s="880"/>
      <c r="C11" s="886"/>
      <c r="D11" s="887"/>
      <c r="E11" s="887"/>
      <c r="F11" s="887"/>
      <c r="G11" s="887"/>
      <c r="H11" s="887"/>
      <c r="I11" s="887"/>
      <c r="J11" s="887"/>
      <c r="K11" s="887"/>
      <c r="L11" s="887"/>
      <c r="M11" s="887"/>
      <c r="N11" s="888"/>
    </row>
    <row r="12" spans="1:23" ht="22.5" customHeight="1">
      <c r="A12" s="879"/>
      <c r="B12" s="880"/>
      <c r="C12" s="886"/>
      <c r="D12" s="887"/>
      <c r="E12" s="887"/>
      <c r="F12" s="887"/>
      <c r="G12" s="887"/>
      <c r="H12" s="887"/>
      <c r="I12" s="887"/>
      <c r="J12" s="887"/>
      <c r="K12" s="887"/>
      <c r="L12" s="887"/>
      <c r="M12" s="887"/>
      <c r="N12" s="888"/>
    </row>
    <row r="13" spans="1:23" ht="31.5" customHeight="1">
      <c r="A13" s="879"/>
      <c r="B13" s="880"/>
      <c r="C13" s="886"/>
      <c r="D13" s="887"/>
      <c r="E13" s="887"/>
      <c r="F13" s="887"/>
      <c r="G13" s="887"/>
      <c r="H13" s="887"/>
      <c r="I13" s="887"/>
      <c r="J13" s="887"/>
      <c r="K13" s="887"/>
      <c r="L13" s="887"/>
      <c r="M13" s="887"/>
      <c r="N13" s="888"/>
    </row>
    <row r="14" spans="1:23" ht="18.75" hidden="1" customHeight="1">
      <c r="A14" s="879"/>
      <c r="B14" s="880"/>
      <c r="C14" s="886"/>
      <c r="D14" s="887"/>
      <c r="E14" s="887"/>
      <c r="F14" s="887"/>
      <c r="G14" s="887"/>
      <c r="H14" s="887"/>
      <c r="I14" s="887"/>
      <c r="J14" s="887"/>
      <c r="K14" s="887"/>
      <c r="L14" s="887"/>
      <c r="M14" s="887"/>
      <c r="N14" s="888"/>
    </row>
    <row r="15" spans="1:23" ht="16.5" hidden="1" customHeight="1">
      <c r="A15" s="879"/>
      <c r="B15" s="880"/>
      <c r="C15" s="886"/>
      <c r="D15" s="887"/>
      <c r="E15" s="887"/>
      <c r="F15" s="887"/>
      <c r="G15" s="887"/>
      <c r="H15" s="887"/>
      <c r="I15" s="887"/>
      <c r="J15" s="887"/>
      <c r="K15" s="887"/>
      <c r="L15" s="887"/>
      <c r="M15" s="887"/>
      <c r="N15" s="888"/>
    </row>
    <row r="16" spans="1:23" ht="23.25" hidden="1" customHeight="1">
      <c r="A16" s="879"/>
      <c r="B16" s="880"/>
      <c r="C16" s="886"/>
      <c r="D16" s="887"/>
      <c r="E16" s="887"/>
      <c r="F16" s="887"/>
      <c r="G16" s="887"/>
      <c r="H16" s="887"/>
      <c r="I16" s="887"/>
      <c r="J16" s="887"/>
      <c r="K16" s="887"/>
      <c r="L16" s="887"/>
      <c r="M16" s="887"/>
      <c r="N16" s="888"/>
    </row>
    <row r="17" spans="1:166" ht="20.25" hidden="1" customHeight="1">
      <c r="A17" s="879"/>
      <c r="B17" s="880"/>
      <c r="C17" s="886"/>
      <c r="D17" s="887"/>
      <c r="E17" s="887"/>
      <c r="F17" s="887"/>
      <c r="G17" s="887"/>
      <c r="H17" s="887"/>
      <c r="I17" s="887"/>
      <c r="J17" s="887"/>
      <c r="K17" s="887"/>
      <c r="L17" s="887"/>
      <c r="M17" s="887"/>
      <c r="N17" s="888"/>
    </row>
    <row r="18" spans="1:166" ht="13.5" hidden="1" customHeight="1">
      <c r="A18" s="879"/>
      <c r="B18" s="880"/>
      <c r="C18" s="886"/>
      <c r="D18" s="887"/>
      <c r="E18" s="887"/>
      <c r="F18" s="887"/>
      <c r="G18" s="887"/>
      <c r="H18" s="887"/>
      <c r="I18" s="887"/>
      <c r="J18" s="887"/>
      <c r="K18" s="887"/>
      <c r="L18" s="887"/>
      <c r="M18" s="887"/>
      <c r="N18" s="888"/>
    </row>
    <row r="19" spans="1:166" ht="13.5" hidden="1" customHeight="1">
      <c r="A19" s="879"/>
      <c r="B19" s="880"/>
      <c r="C19" s="886"/>
      <c r="D19" s="887"/>
      <c r="E19" s="887"/>
      <c r="F19" s="887"/>
      <c r="G19" s="887"/>
      <c r="H19" s="887"/>
      <c r="I19" s="887"/>
      <c r="J19" s="887"/>
      <c r="K19" s="887"/>
      <c r="L19" s="887"/>
      <c r="M19" s="887"/>
      <c r="N19" s="888"/>
    </row>
    <row r="20" spans="1:166" ht="13.5" customHeight="1">
      <c r="A20" s="879"/>
      <c r="B20" s="880"/>
      <c r="C20" s="886"/>
      <c r="D20" s="887"/>
      <c r="E20" s="887"/>
      <c r="F20" s="887"/>
      <c r="G20" s="887"/>
      <c r="H20" s="887"/>
      <c r="I20" s="887"/>
      <c r="J20" s="887"/>
      <c r="K20" s="887"/>
      <c r="L20" s="887"/>
      <c r="M20" s="887"/>
      <c r="N20" s="888"/>
    </row>
    <row r="21" spans="1:166" ht="13.5" customHeight="1">
      <c r="A21" s="879"/>
      <c r="B21" s="880"/>
      <c r="C21" s="886"/>
      <c r="D21" s="887"/>
      <c r="E21" s="887"/>
      <c r="F21" s="887"/>
      <c r="G21" s="887"/>
      <c r="H21" s="887"/>
      <c r="I21" s="887"/>
      <c r="J21" s="887"/>
      <c r="K21" s="887"/>
      <c r="L21" s="887"/>
      <c r="M21" s="887"/>
      <c r="N21" s="888"/>
    </row>
    <row r="22" spans="1:166" ht="120.75" customHeight="1">
      <c r="A22" s="881"/>
      <c r="B22" s="882"/>
      <c r="C22" s="889"/>
      <c r="D22" s="890"/>
      <c r="E22" s="890"/>
      <c r="F22" s="890"/>
      <c r="G22" s="890"/>
      <c r="H22" s="890"/>
      <c r="I22" s="890"/>
      <c r="J22" s="890"/>
      <c r="K22" s="890"/>
      <c r="L22" s="890"/>
      <c r="M22" s="890"/>
      <c r="N22" s="891"/>
    </row>
    <row r="23" spans="1:166" ht="18.75" customHeight="1">
      <c r="A23" s="854" t="s">
        <v>376</v>
      </c>
      <c r="B23" s="892"/>
      <c r="C23" s="892"/>
      <c r="D23" s="892"/>
      <c r="E23" s="892"/>
      <c r="F23" s="892"/>
      <c r="G23" s="892"/>
      <c r="H23" s="892"/>
      <c r="I23" s="892"/>
      <c r="J23" s="892"/>
      <c r="K23" s="892"/>
      <c r="L23" s="892"/>
      <c r="M23" s="892"/>
      <c r="N23" s="855"/>
      <c r="R23" s="76"/>
      <c r="S23" s="76"/>
      <c r="T23" s="76"/>
      <c r="U23" s="76"/>
      <c r="V23" s="76"/>
      <c r="W23" s="76"/>
      <c r="X23" s="76"/>
      <c r="Y23" s="76"/>
      <c r="Z23" s="76"/>
      <c r="AA23" s="76"/>
      <c r="AB23" s="76"/>
      <c r="AC23" s="76"/>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row>
    <row r="24" spans="1:166" ht="50.25" customHeight="1">
      <c r="A24" s="55">
        <v>1</v>
      </c>
      <c r="B24" s="873" t="s">
        <v>377</v>
      </c>
      <c r="C24" s="874"/>
      <c r="D24" s="874"/>
      <c r="E24" s="874"/>
      <c r="F24" s="874"/>
      <c r="G24" s="875"/>
      <c r="H24" s="55">
        <v>6</v>
      </c>
      <c r="I24" s="893" t="s">
        <v>378</v>
      </c>
      <c r="J24" s="894"/>
      <c r="K24" s="894"/>
      <c r="L24" s="894"/>
      <c r="M24" s="894"/>
      <c r="N24" s="89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ht="40.5" customHeight="1">
      <c r="A25" s="55">
        <v>2</v>
      </c>
      <c r="B25" s="873" t="s">
        <v>379</v>
      </c>
      <c r="C25" s="874"/>
      <c r="D25" s="874"/>
      <c r="E25" s="874"/>
      <c r="F25" s="874"/>
      <c r="G25" s="875"/>
      <c r="H25" s="55">
        <v>7</v>
      </c>
      <c r="I25" s="873" t="s">
        <v>380</v>
      </c>
      <c r="J25" s="874"/>
      <c r="K25" s="874"/>
      <c r="L25" s="874"/>
      <c r="M25" s="874"/>
      <c r="N25" s="87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ht="38.25" customHeight="1">
      <c r="A26" s="55">
        <v>3</v>
      </c>
      <c r="B26" s="873" t="s">
        <v>381</v>
      </c>
      <c r="C26" s="874"/>
      <c r="D26" s="874"/>
      <c r="E26" s="874"/>
      <c r="F26" s="874"/>
      <c r="G26" s="875"/>
      <c r="H26" s="55">
        <v>8</v>
      </c>
      <c r="I26" s="873" t="s">
        <v>382</v>
      </c>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ht="33.75" customHeight="1">
      <c r="A27" s="55">
        <v>4</v>
      </c>
      <c r="B27" s="873" t="s">
        <v>383</v>
      </c>
      <c r="C27" s="874"/>
      <c r="D27" s="874"/>
      <c r="E27" s="874"/>
      <c r="F27" s="874"/>
      <c r="G27" s="875"/>
      <c r="H27" s="55">
        <v>9</v>
      </c>
      <c r="I27" s="873" t="s">
        <v>384</v>
      </c>
      <c r="J27" s="874"/>
      <c r="K27" s="874"/>
      <c r="L27" s="874"/>
      <c r="M27" s="874"/>
      <c r="N27" s="875"/>
    </row>
    <row r="28" spans="1:166" ht="34.5" customHeight="1">
      <c r="A28" s="55">
        <v>5</v>
      </c>
      <c r="B28" s="873" t="s">
        <v>551</v>
      </c>
      <c r="C28" s="874"/>
      <c r="D28" s="874"/>
      <c r="E28" s="874"/>
      <c r="F28" s="874"/>
      <c r="G28" s="875"/>
      <c r="H28" s="55">
        <v>10</v>
      </c>
      <c r="I28" s="876"/>
      <c r="J28" s="876"/>
      <c r="K28" s="876"/>
      <c r="L28" s="876"/>
      <c r="M28" s="876"/>
      <c r="N28" s="876"/>
    </row>
    <row r="29" spans="1:166">
      <c r="A29" s="870" t="s">
        <v>278</v>
      </c>
      <c r="B29" s="871"/>
      <c r="C29" s="871"/>
      <c r="D29" s="871"/>
      <c r="E29" s="871"/>
      <c r="F29" s="871"/>
      <c r="G29" s="871"/>
      <c r="H29" s="871"/>
      <c r="I29" s="871"/>
      <c r="J29" s="871"/>
      <c r="K29" s="871"/>
      <c r="L29" s="871"/>
      <c r="M29" s="871"/>
      <c r="N29" s="872"/>
      <c r="O29" s="56"/>
      <c r="P29" s="56"/>
      <c r="Q29" s="56"/>
      <c r="R29" s="57"/>
    </row>
    <row r="30" spans="1:166" ht="27.75" customHeight="1">
      <c r="A30" s="851" t="s">
        <v>279</v>
      </c>
      <c r="B30" s="852"/>
      <c r="C30" s="852"/>
      <c r="D30" s="852"/>
      <c r="E30" s="852"/>
      <c r="F30" s="852"/>
      <c r="G30" s="852"/>
      <c r="H30" s="853"/>
      <c r="I30" s="854" t="s">
        <v>611</v>
      </c>
      <c r="J30" s="855"/>
      <c r="K30" s="856" t="s">
        <v>612</v>
      </c>
      <c r="L30" s="856"/>
      <c r="M30" s="857" t="s">
        <v>282</v>
      </c>
      <c r="N30" s="857"/>
      <c r="O30" s="857">
        <v>2020</v>
      </c>
      <c r="P30" s="857"/>
      <c r="Q30" s="857">
        <v>2021</v>
      </c>
      <c r="R30" s="857"/>
    </row>
    <row r="31" spans="1:166" ht="20.25" customHeight="1">
      <c r="A31" s="858" t="s">
        <v>387</v>
      </c>
      <c r="B31" s="859"/>
      <c r="C31" s="859"/>
      <c r="D31" s="859"/>
      <c r="E31" s="859"/>
      <c r="F31" s="859"/>
      <c r="G31" s="859"/>
      <c r="H31" s="860"/>
      <c r="I31" s="847">
        <v>5</v>
      </c>
      <c r="J31" s="847"/>
      <c r="K31" s="861"/>
      <c r="L31" s="861"/>
      <c r="M31" s="848"/>
      <c r="N31" s="848"/>
      <c r="O31" s="847"/>
      <c r="P31" s="847"/>
      <c r="Q31" s="848"/>
      <c r="R31" s="848"/>
    </row>
    <row r="32" spans="1:166" ht="21" customHeight="1">
      <c r="A32" s="858" t="s">
        <v>388</v>
      </c>
      <c r="B32" s="859"/>
      <c r="C32" s="859"/>
      <c r="D32" s="859"/>
      <c r="E32" s="859"/>
      <c r="F32" s="859"/>
      <c r="G32" s="859"/>
      <c r="H32" s="860"/>
      <c r="I32" s="847" t="s">
        <v>389</v>
      </c>
      <c r="J32" s="847"/>
      <c r="K32" s="861"/>
      <c r="L32" s="861"/>
      <c r="M32" s="848"/>
      <c r="N32" s="848"/>
      <c r="O32" s="847" t="s">
        <v>389</v>
      </c>
      <c r="P32" s="847"/>
      <c r="Q32" s="847" t="s">
        <v>389</v>
      </c>
      <c r="R32" s="847"/>
    </row>
    <row r="33" spans="1:18" ht="25.5" customHeight="1">
      <c r="A33" s="858" t="s">
        <v>390</v>
      </c>
      <c r="B33" s="859"/>
      <c r="C33" s="859"/>
      <c r="D33" s="859"/>
      <c r="E33" s="859"/>
      <c r="F33" s="859"/>
      <c r="G33" s="859"/>
      <c r="H33" s="860"/>
      <c r="I33" s="847">
        <v>3</v>
      </c>
      <c r="J33" s="847"/>
      <c r="K33" s="861"/>
      <c r="L33" s="861"/>
      <c r="M33" s="848"/>
      <c r="N33" s="848"/>
      <c r="O33" s="849"/>
      <c r="P33" s="847"/>
      <c r="Q33" s="849"/>
      <c r="R33" s="847"/>
    </row>
    <row r="34" spans="1:18" ht="37.5" customHeight="1">
      <c r="A34" s="858" t="s">
        <v>391</v>
      </c>
      <c r="B34" s="859"/>
      <c r="C34" s="859"/>
      <c r="D34" s="859"/>
      <c r="E34" s="859"/>
      <c r="F34" s="859"/>
      <c r="G34" s="859"/>
      <c r="H34" s="860"/>
      <c r="I34" s="865">
        <v>1</v>
      </c>
      <c r="J34" s="866"/>
      <c r="K34" s="861"/>
      <c r="L34" s="861"/>
      <c r="M34" s="848"/>
      <c r="N34" s="848"/>
      <c r="O34" s="847">
        <v>1</v>
      </c>
      <c r="P34" s="847"/>
      <c r="Q34" s="848">
        <v>1</v>
      </c>
      <c r="R34" s="848"/>
    </row>
    <row r="35" spans="1:18" ht="39" customHeight="1">
      <c r="A35" s="858" t="s">
        <v>392</v>
      </c>
      <c r="B35" s="859"/>
      <c r="C35" s="859"/>
      <c r="D35" s="859"/>
      <c r="E35" s="859"/>
      <c r="F35" s="859"/>
      <c r="G35" s="859"/>
      <c r="H35" s="860"/>
      <c r="I35" s="847" t="s">
        <v>393</v>
      </c>
      <c r="J35" s="847"/>
      <c r="K35" s="861"/>
      <c r="L35" s="861"/>
      <c r="M35" s="848"/>
      <c r="N35" s="848"/>
      <c r="O35" s="847" t="s">
        <v>393</v>
      </c>
      <c r="P35" s="847"/>
      <c r="Q35" s="847" t="s">
        <v>393</v>
      </c>
      <c r="R35" s="847"/>
    </row>
    <row r="36" spans="1:18" ht="24.75" customHeight="1">
      <c r="A36" s="851" t="s">
        <v>283</v>
      </c>
      <c r="B36" s="852"/>
      <c r="C36" s="852"/>
      <c r="D36" s="852"/>
      <c r="E36" s="852"/>
      <c r="F36" s="852"/>
      <c r="G36" s="852"/>
      <c r="H36" s="853"/>
      <c r="I36" s="854" t="s">
        <v>611</v>
      </c>
      <c r="J36" s="855"/>
      <c r="K36" s="856" t="s">
        <v>612</v>
      </c>
      <c r="L36" s="856"/>
      <c r="M36" s="854" t="s">
        <v>282</v>
      </c>
      <c r="N36" s="855"/>
      <c r="O36" s="857">
        <v>2020</v>
      </c>
      <c r="P36" s="857"/>
      <c r="Q36" s="857">
        <v>2021</v>
      </c>
      <c r="R36" s="857"/>
    </row>
    <row r="37" spans="1:18" ht="15.75" customHeight="1">
      <c r="A37" s="858" t="s">
        <v>377</v>
      </c>
      <c r="B37" s="859"/>
      <c r="C37" s="859"/>
      <c r="D37" s="859"/>
      <c r="E37" s="859"/>
      <c r="F37" s="859"/>
      <c r="G37" s="859"/>
      <c r="H37" s="860"/>
      <c r="I37" s="869">
        <v>42400</v>
      </c>
      <c r="J37" s="847"/>
      <c r="K37" s="869"/>
      <c r="L37" s="847"/>
      <c r="M37" s="848"/>
      <c r="N37" s="848"/>
      <c r="O37" s="869">
        <v>42400</v>
      </c>
      <c r="P37" s="847"/>
      <c r="Q37" s="869">
        <v>42400</v>
      </c>
      <c r="R37" s="847"/>
    </row>
    <row r="38" spans="1:18" ht="20.25" customHeight="1">
      <c r="A38" s="858" t="s">
        <v>379</v>
      </c>
      <c r="B38" s="859"/>
      <c r="C38" s="859"/>
      <c r="D38" s="859"/>
      <c r="E38" s="859"/>
      <c r="F38" s="859"/>
      <c r="G38" s="859"/>
      <c r="H38" s="860"/>
      <c r="I38" s="869">
        <v>42855</v>
      </c>
      <c r="J38" s="847"/>
      <c r="K38" s="869"/>
      <c r="L38" s="847"/>
      <c r="M38" s="848"/>
      <c r="N38" s="848"/>
      <c r="O38" s="869">
        <v>42400</v>
      </c>
      <c r="P38" s="847"/>
      <c r="Q38" s="869">
        <v>42400</v>
      </c>
      <c r="R38" s="847"/>
    </row>
    <row r="39" spans="1:18" ht="26.25" customHeight="1">
      <c r="A39" s="858" t="s">
        <v>394</v>
      </c>
      <c r="B39" s="859"/>
      <c r="C39" s="859"/>
      <c r="D39" s="859"/>
      <c r="E39" s="859"/>
      <c r="F39" s="859"/>
      <c r="G39" s="859"/>
      <c r="H39" s="860"/>
      <c r="I39" s="869">
        <v>42719</v>
      </c>
      <c r="J39" s="847"/>
      <c r="K39" s="869"/>
      <c r="L39" s="847"/>
      <c r="M39" s="848"/>
      <c r="N39" s="848"/>
      <c r="O39" s="869">
        <v>42719</v>
      </c>
      <c r="P39" s="847"/>
      <c r="Q39" s="869">
        <v>42719</v>
      </c>
      <c r="R39" s="847"/>
    </row>
    <row r="40" spans="1:18">
      <c r="A40" s="858" t="s">
        <v>382</v>
      </c>
      <c r="B40" s="859"/>
      <c r="C40" s="859"/>
      <c r="D40" s="859"/>
      <c r="E40" s="859"/>
      <c r="F40" s="859"/>
      <c r="G40" s="859"/>
      <c r="H40" s="860"/>
      <c r="I40" s="869">
        <v>42735</v>
      </c>
      <c r="J40" s="847"/>
      <c r="K40" s="869"/>
      <c r="L40" s="847"/>
      <c r="M40" s="848"/>
      <c r="N40" s="848"/>
      <c r="O40" s="869">
        <v>42735</v>
      </c>
      <c r="P40" s="847"/>
      <c r="Q40" s="869">
        <v>42735</v>
      </c>
      <c r="R40" s="847"/>
    </row>
    <row r="41" spans="1:18" ht="21" customHeight="1">
      <c r="A41" s="858" t="s">
        <v>395</v>
      </c>
      <c r="B41" s="859"/>
      <c r="C41" s="859"/>
      <c r="D41" s="859"/>
      <c r="E41" s="859"/>
      <c r="F41" s="859"/>
      <c r="G41" s="859"/>
      <c r="H41" s="860"/>
      <c r="I41" s="869" t="s">
        <v>396</v>
      </c>
      <c r="J41" s="847"/>
      <c r="K41" s="869"/>
      <c r="L41" s="847"/>
      <c r="M41" s="848"/>
      <c r="N41" s="848"/>
      <c r="O41" s="869" t="s">
        <v>396</v>
      </c>
      <c r="P41" s="847"/>
      <c r="Q41" s="869" t="s">
        <v>396</v>
      </c>
      <c r="R41" s="847"/>
    </row>
    <row r="42" spans="1:18" ht="24.75" hidden="1" customHeight="1">
      <c r="A42" s="851" t="s">
        <v>284</v>
      </c>
      <c r="B42" s="852"/>
      <c r="C42" s="852"/>
      <c r="D42" s="852"/>
      <c r="E42" s="852"/>
      <c r="F42" s="852"/>
      <c r="G42" s="852"/>
      <c r="H42" s="853"/>
      <c r="I42" s="854" t="s">
        <v>280</v>
      </c>
      <c r="J42" s="855"/>
      <c r="K42" s="856" t="s">
        <v>281</v>
      </c>
      <c r="L42" s="856"/>
      <c r="M42" s="857" t="s">
        <v>285</v>
      </c>
      <c r="N42" s="843"/>
      <c r="O42" s="857">
        <v>2017</v>
      </c>
      <c r="P42" s="857"/>
      <c r="Q42" s="857">
        <v>2018</v>
      </c>
      <c r="R42" s="843"/>
    </row>
    <row r="43" spans="1:18" ht="29.25" hidden="1" customHeight="1">
      <c r="A43" s="858" t="s">
        <v>397</v>
      </c>
      <c r="B43" s="859"/>
      <c r="C43" s="859"/>
      <c r="D43" s="859"/>
      <c r="E43" s="859"/>
      <c r="F43" s="859"/>
      <c r="G43" s="859"/>
      <c r="H43" s="860"/>
      <c r="I43" s="863" t="s">
        <v>398</v>
      </c>
      <c r="J43" s="864"/>
      <c r="K43" s="865"/>
      <c r="L43" s="866"/>
      <c r="M43" s="867"/>
      <c r="N43" s="868"/>
      <c r="O43" s="863" t="s">
        <v>398</v>
      </c>
      <c r="P43" s="864"/>
      <c r="Q43" s="863" t="s">
        <v>398</v>
      </c>
      <c r="R43" s="864"/>
    </row>
    <row r="44" spans="1:18" ht="0.75" customHeight="1">
      <c r="A44" s="858"/>
      <c r="B44" s="859"/>
      <c r="C44" s="859"/>
      <c r="D44" s="859"/>
      <c r="E44" s="859"/>
      <c r="F44" s="859"/>
      <c r="G44" s="859"/>
      <c r="H44" s="860"/>
      <c r="I44" s="862"/>
      <c r="J44" s="862"/>
      <c r="K44" s="861"/>
      <c r="L44" s="861"/>
      <c r="M44" s="848"/>
      <c r="N44" s="848"/>
      <c r="O44" s="847"/>
      <c r="P44" s="847"/>
      <c r="Q44" s="848"/>
      <c r="R44" s="848"/>
    </row>
    <row r="45" spans="1:18" hidden="1">
      <c r="A45" s="858"/>
      <c r="B45" s="859"/>
      <c r="C45" s="859"/>
      <c r="D45" s="859"/>
      <c r="E45" s="859"/>
      <c r="F45" s="859"/>
      <c r="G45" s="859"/>
      <c r="H45" s="860"/>
      <c r="I45" s="847"/>
      <c r="J45" s="847"/>
      <c r="K45" s="861"/>
      <c r="L45" s="861"/>
      <c r="M45" s="848"/>
      <c r="N45" s="848"/>
      <c r="O45" s="847"/>
      <c r="P45" s="847"/>
      <c r="Q45" s="848"/>
      <c r="R45" s="848"/>
    </row>
    <row r="46" spans="1:18" hidden="1">
      <c r="A46" s="858"/>
      <c r="B46" s="859"/>
      <c r="C46" s="859"/>
      <c r="D46" s="859"/>
      <c r="E46" s="859"/>
      <c r="F46" s="859"/>
      <c r="G46" s="859"/>
      <c r="H46" s="860"/>
      <c r="I46" s="847"/>
      <c r="J46" s="847"/>
      <c r="K46" s="861"/>
      <c r="L46" s="861"/>
      <c r="M46" s="848"/>
      <c r="N46" s="848"/>
      <c r="O46" s="847"/>
      <c r="P46" s="847"/>
      <c r="Q46" s="848"/>
      <c r="R46" s="848"/>
    </row>
    <row r="47" spans="1:18" ht="39" customHeight="1">
      <c r="A47" s="851" t="s">
        <v>286</v>
      </c>
      <c r="B47" s="852"/>
      <c r="C47" s="852"/>
      <c r="D47" s="852"/>
      <c r="E47" s="852"/>
      <c r="F47" s="852"/>
      <c r="G47" s="852"/>
      <c r="H47" s="853"/>
      <c r="I47" s="854" t="s">
        <v>611</v>
      </c>
      <c r="J47" s="855"/>
      <c r="K47" s="856" t="s">
        <v>612</v>
      </c>
      <c r="L47" s="856"/>
      <c r="M47" s="857" t="s">
        <v>285</v>
      </c>
      <c r="N47" s="843"/>
      <c r="O47" s="857">
        <v>2020</v>
      </c>
      <c r="P47" s="857"/>
      <c r="Q47" s="857">
        <v>2021</v>
      </c>
      <c r="R47" s="843"/>
    </row>
    <row r="48" spans="1:18">
      <c r="A48" s="844" t="s">
        <v>399</v>
      </c>
      <c r="B48" s="845"/>
      <c r="C48" s="845"/>
      <c r="D48" s="845"/>
      <c r="E48" s="845"/>
      <c r="F48" s="845"/>
      <c r="G48" s="845"/>
      <c r="H48" s="846"/>
      <c r="I48" s="847">
        <v>0</v>
      </c>
      <c r="J48" s="847"/>
      <c r="K48" s="847"/>
      <c r="L48" s="847"/>
      <c r="M48" s="848"/>
      <c r="N48" s="848"/>
      <c r="O48" s="847">
        <v>0</v>
      </c>
      <c r="P48" s="847"/>
      <c r="Q48" s="848">
        <v>0</v>
      </c>
      <c r="R48" s="848"/>
    </row>
    <row r="49" spans="1:18">
      <c r="A49" s="844" t="s">
        <v>400</v>
      </c>
      <c r="B49" s="845"/>
      <c r="C49" s="845"/>
      <c r="D49" s="845"/>
      <c r="E49" s="845"/>
      <c r="F49" s="845"/>
      <c r="G49" s="845"/>
      <c r="H49" s="846"/>
      <c r="I49" s="847">
        <v>0</v>
      </c>
      <c r="J49" s="847"/>
      <c r="K49" s="847"/>
      <c r="L49" s="847"/>
      <c r="M49" s="848"/>
      <c r="N49" s="848"/>
      <c r="O49" s="847">
        <v>0</v>
      </c>
      <c r="P49" s="847"/>
      <c r="Q49" s="848">
        <v>0</v>
      </c>
      <c r="R49" s="848"/>
    </row>
    <row r="50" spans="1:18">
      <c r="A50" s="844" t="s">
        <v>401</v>
      </c>
      <c r="B50" s="845"/>
      <c r="C50" s="845"/>
      <c r="D50" s="845"/>
      <c r="E50" s="845"/>
      <c r="F50" s="845"/>
      <c r="G50" s="845"/>
      <c r="H50" s="846"/>
      <c r="I50" s="849">
        <v>0.8</v>
      </c>
      <c r="J50" s="847"/>
      <c r="K50" s="847"/>
      <c r="L50" s="847"/>
      <c r="M50" s="848"/>
      <c r="N50" s="848"/>
      <c r="O50" s="849">
        <v>0.85</v>
      </c>
      <c r="P50" s="847"/>
      <c r="Q50" s="850">
        <v>0.9</v>
      </c>
      <c r="R50" s="848"/>
    </row>
    <row r="51" spans="1:18" hidden="1">
      <c r="A51" s="844"/>
      <c r="B51" s="845"/>
      <c r="C51" s="845"/>
      <c r="D51" s="845"/>
      <c r="E51" s="845"/>
      <c r="F51" s="845"/>
      <c r="G51" s="845"/>
      <c r="H51" s="846"/>
      <c r="I51" s="847"/>
      <c r="J51" s="847"/>
      <c r="K51" s="847"/>
      <c r="L51" s="847"/>
      <c r="M51" s="848"/>
      <c r="N51" s="848"/>
      <c r="O51" s="847"/>
      <c r="P51" s="847"/>
      <c r="Q51" s="848"/>
      <c r="R51" s="848"/>
    </row>
    <row r="52" spans="1:18" hidden="1">
      <c r="A52" s="844"/>
      <c r="B52" s="845"/>
      <c r="C52" s="845"/>
      <c r="D52" s="845"/>
      <c r="E52" s="845"/>
      <c r="F52" s="845"/>
      <c r="G52" s="845"/>
      <c r="H52" s="846"/>
      <c r="I52" s="847"/>
      <c r="J52" s="847"/>
      <c r="K52" s="847"/>
      <c r="L52" s="847"/>
      <c r="M52" s="848"/>
      <c r="N52" s="848"/>
      <c r="O52" s="847"/>
      <c r="P52" s="847"/>
      <c r="Q52" s="848"/>
      <c r="R52" s="848"/>
    </row>
    <row r="54" spans="1:18">
      <c r="A54" s="840" t="s">
        <v>287</v>
      </c>
      <c r="B54" s="841"/>
      <c r="C54" s="841"/>
      <c r="D54" s="841"/>
      <c r="E54" s="841"/>
      <c r="F54" s="841"/>
      <c r="G54" s="841"/>
      <c r="H54" s="841"/>
      <c r="I54" s="841"/>
      <c r="J54" s="841"/>
      <c r="K54" s="841"/>
      <c r="L54" s="841"/>
      <c r="M54" s="841"/>
      <c r="N54" s="842"/>
    </row>
    <row r="55" spans="1:18" ht="44.25" customHeight="1">
      <c r="A55" s="843" t="s">
        <v>288</v>
      </c>
      <c r="B55" s="843"/>
      <c r="C55" s="58" t="s">
        <v>289</v>
      </c>
      <c r="D55" s="58" t="s">
        <v>290</v>
      </c>
      <c r="E55" s="58" t="s">
        <v>291</v>
      </c>
      <c r="F55" s="58" t="s">
        <v>292</v>
      </c>
      <c r="G55" s="58" t="s">
        <v>293</v>
      </c>
      <c r="H55" s="58" t="s">
        <v>294</v>
      </c>
      <c r="I55" s="58" t="s">
        <v>295</v>
      </c>
      <c r="J55" s="58" t="s">
        <v>296</v>
      </c>
      <c r="K55" s="58" t="s">
        <v>297</v>
      </c>
      <c r="L55" s="58" t="s">
        <v>298</v>
      </c>
      <c r="M55" s="58" t="s">
        <v>299</v>
      </c>
      <c r="N55" s="58" t="s">
        <v>300</v>
      </c>
    </row>
    <row r="56" spans="1:18" ht="12" customHeight="1">
      <c r="A56" s="836">
        <v>1</v>
      </c>
      <c r="B56" s="837"/>
      <c r="C56" s="59" t="s">
        <v>313</v>
      </c>
      <c r="D56" s="59"/>
      <c r="E56" s="59"/>
      <c r="F56" s="60"/>
      <c r="G56" s="60"/>
      <c r="H56" s="60"/>
      <c r="I56" s="60"/>
      <c r="J56" s="60"/>
      <c r="K56" s="60"/>
      <c r="L56" s="59"/>
      <c r="M56" s="59"/>
      <c r="N56" s="59"/>
    </row>
    <row r="57" spans="1:18" ht="12" customHeight="1" thickBot="1">
      <c r="A57" s="838"/>
      <c r="B57" s="839"/>
      <c r="C57" s="61"/>
      <c r="D57" s="61"/>
      <c r="E57" s="61"/>
      <c r="F57" s="62"/>
      <c r="G57" s="62"/>
      <c r="H57" s="62"/>
      <c r="I57" s="62"/>
      <c r="J57" s="62"/>
      <c r="K57" s="63"/>
      <c r="L57" s="62"/>
      <c r="M57" s="62"/>
      <c r="N57" s="61"/>
    </row>
    <row r="58" spans="1:18" ht="12" customHeight="1">
      <c r="A58" s="836">
        <v>2</v>
      </c>
      <c r="B58" s="837"/>
      <c r="C58" s="59"/>
      <c r="D58" s="78" t="s">
        <v>313</v>
      </c>
      <c r="E58" s="59"/>
      <c r="F58" s="60"/>
      <c r="G58" s="60"/>
      <c r="H58" s="60"/>
      <c r="I58" s="60"/>
      <c r="J58" s="60"/>
      <c r="K58" s="60"/>
      <c r="L58" s="79"/>
      <c r="M58" s="60"/>
      <c r="N58" s="59"/>
    </row>
    <row r="59" spans="1:18" ht="12" customHeight="1" thickBot="1">
      <c r="A59" s="838"/>
      <c r="B59" s="839"/>
      <c r="C59" s="61"/>
      <c r="D59" s="61"/>
      <c r="E59" s="61"/>
      <c r="F59" s="62"/>
      <c r="G59" s="62"/>
      <c r="H59" s="62"/>
      <c r="I59" s="62"/>
      <c r="J59" s="62"/>
      <c r="K59" s="63"/>
      <c r="L59" s="63"/>
      <c r="M59" s="63"/>
      <c r="N59" s="61"/>
    </row>
    <row r="60" spans="1:18" ht="12" customHeight="1">
      <c r="A60" s="836">
        <v>3</v>
      </c>
      <c r="B60" s="837"/>
      <c r="C60" s="59" t="s">
        <v>313</v>
      </c>
      <c r="D60" s="59" t="s">
        <v>313</v>
      </c>
      <c r="E60" s="59" t="s">
        <v>313</v>
      </c>
      <c r="F60" s="60" t="s">
        <v>313</v>
      </c>
      <c r="G60" s="60" t="s">
        <v>313</v>
      </c>
      <c r="H60" s="60" t="s">
        <v>313</v>
      </c>
      <c r="I60" s="60" t="s">
        <v>313</v>
      </c>
      <c r="J60" s="60" t="s">
        <v>313</v>
      </c>
      <c r="K60" s="60" t="s">
        <v>313</v>
      </c>
      <c r="L60" s="60" t="s">
        <v>313</v>
      </c>
      <c r="M60" s="60" t="s">
        <v>313</v>
      </c>
      <c r="N60" s="59" t="s">
        <v>313</v>
      </c>
    </row>
    <row r="61" spans="1:18" ht="12" customHeight="1" thickBot="1">
      <c r="A61" s="838"/>
      <c r="B61" s="839"/>
      <c r="C61" s="61"/>
      <c r="D61" s="61"/>
      <c r="E61" s="61"/>
      <c r="F61" s="62"/>
      <c r="G61" s="62"/>
      <c r="H61" s="62"/>
      <c r="I61" s="62"/>
      <c r="J61" s="62"/>
      <c r="K61" s="62"/>
      <c r="L61" s="61"/>
      <c r="M61" s="61"/>
      <c r="N61" s="80"/>
    </row>
    <row r="62" spans="1:18" ht="12" customHeight="1" thickBot="1">
      <c r="A62" s="836">
        <v>4</v>
      </c>
      <c r="B62" s="837"/>
      <c r="C62" s="59"/>
      <c r="D62" s="59"/>
      <c r="E62" s="59"/>
      <c r="F62" s="60"/>
      <c r="G62" s="60"/>
      <c r="H62" s="60"/>
      <c r="I62" s="60"/>
      <c r="J62" s="60"/>
      <c r="K62" s="60"/>
      <c r="L62" s="59" t="s">
        <v>313</v>
      </c>
      <c r="M62" s="59"/>
      <c r="N62" s="80"/>
    </row>
    <row r="63" spans="1:18" ht="12" customHeight="1" thickBot="1">
      <c r="A63" s="838"/>
      <c r="B63" s="839"/>
      <c r="C63" s="61"/>
      <c r="D63" s="61"/>
      <c r="E63" s="61"/>
      <c r="F63" s="62"/>
      <c r="G63" s="62"/>
      <c r="H63" s="62"/>
      <c r="I63" s="62"/>
      <c r="J63" s="62"/>
      <c r="K63" s="62"/>
      <c r="L63" s="61"/>
      <c r="M63" s="61"/>
      <c r="N63" s="80"/>
    </row>
    <row r="64" spans="1:18" ht="12" customHeight="1">
      <c r="A64" s="836">
        <v>5</v>
      </c>
      <c r="B64" s="837"/>
      <c r="C64" s="59"/>
      <c r="D64" s="59"/>
      <c r="E64" s="59"/>
      <c r="F64" s="60"/>
      <c r="G64" s="60"/>
      <c r="H64" s="60"/>
      <c r="I64" s="60"/>
      <c r="J64" s="60"/>
      <c r="K64" s="60"/>
      <c r="L64" s="59"/>
      <c r="M64" s="59"/>
      <c r="N64" s="59" t="s">
        <v>313</v>
      </c>
    </row>
    <row r="65" spans="1:15" ht="12" customHeight="1" thickBot="1">
      <c r="A65" s="838"/>
      <c r="B65" s="839"/>
      <c r="C65" s="61"/>
      <c r="D65" s="61"/>
      <c r="E65" s="61"/>
      <c r="F65" s="62"/>
      <c r="G65" s="62"/>
      <c r="H65" s="62"/>
      <c r="I65" s="62"/>
      <c r="J65" s="62"/>
      <c r="K65" s="62"/>
      <c r="L65" s="61"/>
      <c r="M65" s="61"/>
      <c r="N65" s="61"/>
    </row>
    <row r="66" spans="1:15" ht="12" customHeight="1">
      <c r="A66" s="836">
        <v>6</v>
      </c>
      <c r="B66" s="837"/>
      <c r="C66" s="59"/>
      <c r="D66" s="59"/>
      <c r="E66" s="59"/>
      <c r="F66" s="60"/>
      <c r="G66" s="60"/>
      <c r="H66" s="60"/>
      <c r="I66" s="60"/>
      <c r="J66" s="60"/>
      <c r="K66" s="60"/>
      <c r="L66" s="59"/>
      <c r="M66" s="59" t="s">
        <v>313</v>
      </c>
      <c r="N66" s="59"/>
    </row>
    <row r="67" spans="1:15" ht="12" customHeight="1" thickBot="1">
      <c r="A67" s="838"/>
      <c r="B67" s="839"/>
      <c r="C67" s="61"/>
      <c r="D67" s="61"/>
      <c r="E67" s="61"/>
      <c r="F67" s="62"/>
      <c r="G67" s="62"/>
      <c r="H67" s="62"/>
      <c r="I67" s="62"/>
      <c r="J67" s="62"/>
      <c r="K67" s="62"/>
      <c r="L67" s="61"/>
      <c r="M67" s="61"/>
      <c r="N67" s="61"/>
    </row>
    <row r="68" spans="1:15" ht="12" customHeight="1">
      <c r="A68" s="836">
        <v>7</v>
      </c>
      <c r="B68" s="837"/>
      <c r="C68" s="59"/>
      <c r="D68" s="59"/>
      <c r="E68" s="59"/>
      <c r="F68" s="60"/>
      <c r="G68" s="60"/>
      <c r="H68" s="60"/>
      <c r="I68" s="60"/>
      <c r="J68" s="60"/>
      <c r="K68" s="60"/>
      <c r="L68" s="59"/>
      <c r="M68" s="59"/>
      <c r="N68" s="81">
        <v>43084</v>
      </c>
      <c r="O68" s="65"/>
    </row>
    <row r="69" spans="1:15" ht="12" customHeight="1" thickBot="1">
      <c r="A69" s="838"/>
      <c r="B69" s="839"/>
      <c r="C69" s="61"/>
      <c r="D69" s="61"/>
      <c r="E69" s="61"/>
      <c r="F69" s="62"/>
      <c r="G69" s="62"/>
      <c r="H69" s="62"/>
      <c r="I69" s="62"/>
      <c r="J69" s="62"/>
      <c r="K69" s="62"/>
      <c r="L69" s="61"/>
      <c r="M69" s="61"/>
      <c r="N69" s="61"/>
    </row>
    <row r="70" spans="1:15" ht="12" customHeight="1">
      <c r="A70" s="836">
        <v>8</v>
      </c>
      <c r="B70" s="837"/>
      <c r="C70" s="59"/>
      <c r="D70" s="59"/>
      <c r="E70" s="59"/>
      <c r="F70" s="60"/>
      <c r="G70" s="60"/>
      <c r="H70" s="60"/>
      <c r="I70" s="60"/>
      <c r="J70" s="60"/>
      <c r="K70" s="60"/>
      <c r="L70" s="59"/>
      <c r="M70" s="59"/>
      <c r="N70" s="59" t="s">
        <v>313</v>
      </c>
    </row>
    <row r="71" spans="1:15" ht="12" customHeight="1" thickBot="1">
      <c r="A71" s="838"/>
      <c r="B71" s="839"/>
      <c r="C71" s="61"/>
      <c r="D71" s="61"/>
      <c r="E71" s="61"/>
      <c r="F71" s="62"/>
      <c r="G71" s="62"/>
      <c r="H71" s="62"/>
      <c r="I71" s="62"/>
      <c r="J71" s="62"/>
      <c r="K71" s="62"/>
      <c r="L71" s="61"/>
      <c r="M71" s="61"/>
      <c r="N71" s="61"/>
    </row>
    <row r="72" spans="1:15">
      <c r="A72" s="836">
        <v>9</v>
      </c>
      <c r="B72" s="837"/>
      <c r="C72" s="82">
        <v>43496</v>
      </c>
      <c r="D72" s="59"/>
      <c r="E72" s="59"/>
      <c r="F72" s="60"/>
      <c r="G72" s="60"/>
      <c r="H72" s="60"/>
      <c r="I72" s="60"/>
      <c r="J72" s="60"/>
      <c r="K72" s="60"/>
      <c r="L72" s="59"/>
      <c r="M72" s="59"/>
      <c r="N72" s="59"/>
    </row>
    <row r="73" spans="1:15" ht="13.5" thickBot="1">
      <c r="A73" s="838"/>
      <c r="B73" s="839"/>
      <c r="C73" s="61"/>
      <c r="D73" s="61"/>
      <c r="E73" s="61"/>
      <c r="F73" s="61"/>
      <c r="G73" s="61"/>
      <c r="H73" s="61"/>
      <c r="I73" s="61"/>
      <c r="J73" s="62"/>
      <c r="K73" s="62"/>
      <c r="L73" s="61"/>
      <c r="M73" s="61"/>
      <c r="N73" s="61"/>
    </row>
    <row r="74" spans="1:15">
      <c r="A74" s="83"/>
      <c r="B74" s="83"/>
      <c r="C74" s="83"/>
      <c r="D74" s="83"/>
      <c r="E74" s="83"/>
      <c r="F74" s="83"/>
      <c r="G74" s="83"/>
      <c r="H74" s="83"/>
      <c r="I74" s="83"/>
      <c r="J74" s="83"/>
      <c r="K74" s="83"/>
      <c r="L74" s="83"/>
      <c r="M74" s="83"/>
      <c r="N74" s="83"/>
    </row>
    <row r="75" spans="1:15">
      <c r="A75" s="810" t="s">
        <v>301</v>
      </c>
      <c r="B75" s="811"/>
      <c r="C75" s="811"/>
      <c r="D75" s="811"/>
      <c r="E75" s="811"/>
      <c r="F75" s="811"/>
      <c r="G75" s="811"/>
      <c r="H75" s="811"/>
      <c r="I75" s="811"/>
      <c r="J75" s="811"/>
      <c r="K75" s="811"/>
      <c r="L75" s="811"/>
      <c r="M75" s="811"/>
      <c r="N75" s="812"/>
    </row>
    <row r="76" spans="1:15" ht="31.5" customHeight="1">
      <c r="A76" s="84" t="s">
        <v>302</v>
      </c>
      <c r="B76" s="831" t="s">
        <v>303</v>
      </c>
      <c r="C76" s="832"/>
      <c r="D76" s="832"/>
      <c r="E76" s="832"/>
      <c r="F76" s="833"/>
      <c r="G76" s="834" t="s">
        <v>304</v>
      </c>
      <c r="H76" s="834"/>
      <c r="I76" s="834" t="s">
        <v>305</v>
      </c>
      <c r="J76" s="834"/>
      <c r="K76" s="834" t="s">
        <v>306</v>
      </c>
      <c r="L76" s="834"/>
      <c r="M76" s="835" t="s">
        <v>307</v>
      </c>
      <c r="N76" s="835"/>
    </row>
    <row r="77" spans="1:15">
      <c r="A77" s="85" t="s">
        <v>344</v>
      </c>
      <c r="B77" s="816" t="s">
        <v>402</v>
      </c>
      <c r="C77" s="827"/>
      <c r="D77" s="827"/>
      <c r="E77" s="827"/>
      <c r="F77" s="828"/>
      <c r="G77" s="819">
        <v>27.05</v>
      </c>
      <c r="H77" s="820"/>
      <c r="I77" s="829"/>
      <c r="J77" s="829"/>
      <c r="K77" s="829"/>
      <c r="L77" s="829"/>
      <c r="M77" s="830"/>
      <c r="N77" s="830"/>
    </row>
    <row r="78" spans="1:15">
      <c r="A78" s="85" t="s">
        <v>344</v>
      </c>
      <c r="B78" s="816" t="s">
        <v>613</v>
      </c>
      <c r="C78" s="827"/>
      <c r="D78" s="827"/>
      <c r="E78" s="827"/>
      <c r="F78" s="828"/>
      <c r="G78" s="819">
        <v>29.07</v>
      </c>
      <c r="H78" s="820"/>
      <c r="I78" s="829"/>
      <c r="J78" s="829"/>
      <c r="K78" s="829"/>
      <c r="L78" s="829"/>
      <c r="M78" s="830"/>
      <c r="N78" s="830"/>
    </row>
    <row r="79" spans="1:15">
      <c r="A79" s="85" t="s">
        <v>344</v>
      </c>
      <c r="B79" s="816" t="s">
        <v>614</v>
      </c>
      <c r="C79" s="827"/>
      <c r="D79" s="827"/>
      <c r="E79" s="827"/>
      <c r="F79" s="828"/>
      <c r="G79" s="819">
        <v>29.07</v>
      </c>
      <c r="H79" s="820"/>
      <c r="I79" s="829"/>
      <c r="J79" s="829"/>
      <c r="K79" s="829"/>
      <c r="L79" s="829"/>
      <c r="M79" s="830"/>
      <c r="N79" s="830"/>
    </row>
    <row r="80" spans="1:15">
      <c r="A80" s="85" t="s">
        <v>344</v>
      </c>
      <c r="B80" s="816" t="s">
        <v>345</v>
      </c>
      <c r="C80" s="817"/>
      <c r="D80" s="817"/>
      <c r="E80" s="817"/>
      <c r="F80" s="818"/>
      <c r="G80" s="819">
        <v>27.4</v>
      </c>
      <c r="H80" s="820"/>
      <c r="I80" s="821"/>
      <c r="J80" s="822"/>
      <c r="K80" s="823"/>
      <c r="L80" s="824"/>
      <c r="M80" s="825"/>
      <c r="N80" s="826"/>
    </row>
    <row r="81" spans="1:16">
      <c r="A81" s="85" t="s">
        <v>344</v>
      </c>
      <c r="B81" s="816" t="s">
        <v>404</v>
      </c>
      <c r="C81" s="817"/>
      <c r="D81" s="817"/>
      <c r="E81" s="817"/>
      <c r="F81" s="818"/>
      <c r="G81" s="819">
        <v>28.08</v>
      </c>
      <c r="H81" s="820"/>
      <c r="I81" s="823"/>
      <c r="J81" s="824"/>
      <c r="K81" s="823"/>
      <c r="L81" s="824"/>
      <c r="M81" s="825"/>
      <c r="N81" s="826"/>
    </row>
    <row r="82" spans="1:16">
      <c r="A82" s="86">
        <f>COUNTA(B77:F81)</f>
        <v>5</v>
      </c>
      <c r="B82" s="808" t="s">
        <v>308</v>
      </c>
      <c r="C82" s="808"/>
      <c r="D82" s="808"/>
      <c r="E82" s="808"/>
      <c r="F82" s="808"/>
      <c r="G82" s="808"/>
      <c r="H82" s="808"/>
      <c r="I82" s="808"/>
      <c r="J82" s="808"/>
      <c r="K82" s="808"/>
      <c r="L82" s="809"/>
      <c r="M82" s="797"/>
      <c r="N82" s="797"/>
    </row>
    <row r="83" spans="1:16">
      <c r="A83" s="83"/>
      <c r="B83" s="83"/>
      <c r="C83" s="83"/>
      <c r="D83" s="83"/>
      <c r="E83" s="83"/>
      <c r="F83" s="83"/>
      <c r="G83" s="83"/>
      <c r="H83" s="83"/>
      <c r="I83" s="83"/>
      <c r="J83" s="83"/>
      <c r="K83" s="83"/>
      <c r="L83" s="83"/>
      <c r="M83" s="83"/>
      <c r="N83" s="83"/>
    </row>
    <row r="84" spans="1:16">
      <c r="A84" s="810" t="s">
        <v>309</v>
      </c>
      <c r="B84" s="811"/>
      <c r="C84" s="811"/>
      <c r="D84" s="811"/>
      <c r="E84" s="811"/>
      <c r="F84" s="811"/>
      <c r="G84" s="811"/>
      <c r="H84" s="811"/>
      <c r="I84" s="811"/>
      <c r="J84" s="811"/>
      <c r="K84" s="811"/>
      <c r="L84" s="811"/>
      <c r="M84" s="811"/>
      <c r="N84" s="812"/>
    </row>
    <row r="85" spans="1:16">
      <c r="A85" s="813" t="s">
        <v>310</v>
      </c>
      <c r="B85" s="814"/>
      <c r="C85" s="814"/>
      <c r="D85" s="815"/>
      <c r="E85" s="813" t="s">
        <v>108</v>
      </c>
      <c r="F85" s="814"/>
      <c r="G85" s="814"/>
      <c r="H85" s="814"/>
      <c r="I85" s="814"/>
      <c r="J85" s="814"/>
      <c r="K85" s="814"/>
      <c r="L85" s="814"/>
      <c r="M85" s="794" t="s">
        <v>311</v>
      </c>
      <c r="N85" s="796"/>
    </row>
    <row r="86" spans="1:16" ht="12" customHeight="1">
      <c r="A86" s="798"/>
      <c r="B86" s="799"/>
      <c r="C86" s="799"/>
      <c r="D86" s="800"/>
      <c r="E86" s="798"/>
      <c r="F86" s="799"/>
      <c r="G86" s="799"/>
      <c r="H86" s="799"/>
      <c r="I86" s="799"/>
      <c r="J86" s="799"/>
      <c r="K86" s="799"/>
      <c r="L86" s="799"/>
      <c r="M86" s="804"/>
      <c r="N86" s="805"/>
    </row>
    <row r="87" spans="1:16" ht="9.75" hidden="1" customHeight="1">
      <c r="A87" s="801"/>
      <c r="B87" s="802"/>
      <c r="C87" s="802"/>
      <c r="D87" s="803"/>
      <c r="E87" s="801"/>
      <c r="F87" s="802"/>
      <c r="G87" s="802"/>
      <c r="H87" s="802"/>
      <c r="I87" s="802"/>
      <c r="J87" s="802"/>
      <c r="K87" s="802"/>
      <c r="L87" s="802"/>
      <c r="M87" s="806"/>
      <c r="N87" s="807"/>
      <c r="O87" s="87"/>
      <c r="P87" s="88"/>
    </row>
    <row r="88" spans="1:16" hidden="1">
      <c r="A88" s="798"/>
      <c r="B88" s="799"/>
      <c r="C88" s="799"/>
      <c r="D88" s="800"/>
      <c r="E88" s="798"/>
      <c r="F88" s="799"/>
      <c r="G88" s="799"/>
      <c r="H88" s="799"/>
      <c r="I88" s="799"/>
      <c r="J88" s="799"/>
      <c r="K88" s="799"/>
      <c r="L88" s="799"/>
      <c r="M88" s="804"/>
      <c r="N88" s="805"/>
    </row>
    <row r="89" spans="1:16" hidden="1">
      <c r="A89" s="801"/>
      <c r="B89" s="802"/>
      <c r="C89" s="802"/>
      <c r="D89" s="803"/>
      <c r="E89" s="801"/>
      <c r="F89" s="802"/>
      <c r="G89" s="802"/>
      <c r="H89" s="802"/>
      <c r="I89" s="802"/>
      <c r="J89" s="802"/>
      <c r="K89" s="802"/>
      <c r="L89" s="802"/>
      <c r="M89" s="806"/>
      <c r="N89" s="807"/>
    </row>
    <row r="90" spans="1:16">
      <c r="A90" s="794" t="s">
        <v>312</v>
      </c>
      <c r="B90" s="795"/>
      <c r="C90" s="795"/>
      <c r="D90" s="795"/>
      <c r="E90" s="795"/>
      <c r="F90" s="795"/>
      <c r="G90" s="795"/>
      <c r="H90" s="795"/>
      <c r="I90" s="795"/>
      <c r="J90" s="795"/>
      <c r="K90" s="795"/>
      <c r="L90" s="796"/>
      <c r="M90" s="797"/>
      <c r="N90" s="797"/>
    </row>
    <row r="65408" spans="251:255">
      <c r="IQ65408" s="52" t="s">
        <v>405</v>
      </c>
      <c r="IR65408" s="52" t="s">
        <v>406</v>
      </c>
      <c r="IS65408" s="52" t="s">
        <v>407</v>
      </c>
      <c r="IT65408" s="52" t="s">
        <v>408</v>
      </c>
      <c r="IU65408" s="52" t="s">
        <v>409</v>
      </c>
    </row>
    <row r="65409" spans="251:255">
      <c r="IQ65409" s="52" t="e">
        <f>#REF!&amp;$C$9</f>
        <v>#REF!</v>
      </c>
      <c r="IR65409" s="52" t="e">
        <f>#REF!</f>
        <v>#REF!</v>
      </c>
      <c r="IS65409" s="52" t="e">
        <f>$B$24&amp;" - "&amp;$B$25&amp;" - "&amp;$B$28&amp;" - "&amp;$I$28&amp;" - "&amp;#REF!&amp;" - "&amp;#REF!&amp;" - "&amp;#REF!&amp;" - "&amp;#REF!</f>
        <v>#REF!</v>
      </c>
      <c r="IT65409" s="52" t="e">
        <f>$A$31&amp;": "&amp;$I$31&amp;" - "&amp;$A$33&amp;": "&amp;$I$32&amp;" - "&amp;$A$34&amp;": "&amp;$I$33&amp;" - "&amp;#REF!&amp;": "&amp;#REF!&amp;" - "&amp;#REF!&amp;": "&amp;#REF!&amp;" - "&amp;#REF!&amp;": "&amp;$I$34&amp;" - "&amp;#REF!&amp;": "&amp;#REF!&amp;" - "&amp;$A$36&amp;": "&amp;$I$36&amp;" - "&amp;$A$37&amp;": "&amp;$I$37&amp;" - "&amp;#REF!&amp;": "&amp;#REF!&amp;" - "&amp;#REF!&amp;": "&amp;#REF!&amp;" - "&amp;#REF!&amp;": "&amp;#REF!&amp;" - "&amp;$A$39&amp;": "&amp;$I$39</f>
        <v>#REF!</v>
      </c>
      <c r="IU65409" s="52" t="e">
        <f>#REF!</f>
        <v>#REF!</v>
      </c>
    </row>
  </sheetData>
  <mergeCells count="228">
    <mergeCell ref="A1:N1"/>
    <mergeCell ref="A3:D3"/>
    <mergeCell ref="E3:H3"/>
    <mergeCell ref="I3:N3"/>
    <mergeCell ref="A4:D5"/>
    <mergeCell ref="E4:H5"/>
    <mergeCell ref="I4:N5"/>
    <mergeCell ref="A8:D8"/>
    <mergeCell ref="E8:H8"/>
    <mergeCell ref="I8:J8"/>
    <mergeCell ref="K8:L8"/>
    <mergeCell ref="M8:N8"/>
    <mergeCell ref="A9:B9"/>
    <mergeCell ref="C9:N9"/>
    <mergeCell ref="A6:D7"/>
    <mergeCell ref="E6:H7"/>
    <mergeCell ref="I6:N6"/>
    <mergeCell ref="I7:J7"/>
    <mergeCell ref="K7:L7"/>
    <mergeCell ref="M7:N7"/>
    <mergeCell ref="B26:G26"/>
    <mergeCell ref="I26:N26"/>
    <mergeCell ref="B27:G27"/>
    <mergeCell ref="I27:N27"/>
    <mergeCell ref="B28:G28"/>
    <mergeCell ref="I28:N28"/>
    <mergeCell ref="A10:B22"/>
    <mergeCell ref="C10:N22"/>
    <mergeCell ref="A23:N23"/>
    <mergeCell ref="B24:G24"/>
    <mergeCell ref="I24:N24"/>
    <mergeCell ref="B25:G25"/>
    <mergeCell ref="I25:N25"/>
    <mergeCell ref="Q30:R30"/>
    <mergeCell ref="A31:H31"/>
    <mergeCell ref="I31:J31"/>
    <mergeCell ref="K31:L31"/>
    <mergeCell ref="M31:N31"/>
    <mergeCell ref="O31:P31"/>
    <mergeCell ref="Q31:R31"/>
    <mergeCell ref="A29:N29"/>
    <mergeCell ref="A30:H30"/>
    <mergeCell ref="I30:J30"/>
    <mergeCell ref="K30:L30"/>
    <mergeCell ref="M30:N30"/>
    <mergeCell ref="O30:P30"/>
    <mergeCell ref="A33:H33"/>
    <mergeCell ref="I33:J33"/>
    <mergeCell ref="K33:L33"/>
    <mergeCell ref="M33:N33"/>
    <mergeCell ref="O33:P33"/>
    <mergeCell ref="Q33:R33"/>
    <mergeCell ref="A32:H32"/>
    <mergeCell ref="I32:J32"/>
    <mergeCell ref="K32:L32"/>
    <mergeCell ref="M32:N32"/>
    <mergeCell ref="O32:P32"/>
    <mergeCell ref="Q32:R32"/>
    <mergeCell ref="A35:H35"/>
    <mergeCell ref="I35:J35"/>
    <mergeCell ref="K35:L35"/>
    <mergeCell ref="M35:N35"/>
    <mergeCell ref="O35:P35"/>
    <mergeCell ref="Q35:R35"/>
    <mergeCell ref="A34:H34"/>
    <mergeCell ref="I34:J34"/>
    <mergeCell ref="K34:L34"/>
    <mergeCell ref="M34:N34"/>
    <mergeCell ref="O34:P34"/>
    <mergeCell ref="Q34:R34"/>
    <mergeCell ref="A37:H37"/>
    <mergeCell ref="I37:J37"/>
    <mergeCell ref="K37:L37"/>
    <mergeCell ref="M37:N37"/>
    <mergeCell ref="O37:P37"/>
    <mergeCell ref="Q37:R37"/>
    <mergeCell ref="A36:H36"/>
    <mergeCell ref="I36:J36"/>
    <mergeCell ref="K36:L36"/>
    <mergeCell ref="M36:N36"/>
    <mergeCell ref="O36:P36"/>
    <mergeCell ref="Q36:R36"/>
    <mergeCell ref="A39:H39"/>
    <mergeCell ref="I39:J39"/>
    <mergeCell ref="K39:L39"/>
    <mergeCell ref="M39:N39"/>
    <mergeCell ref="O39:P39"/>
    <mergeCell ref="Q39:R39"/>
    <mergeCell ref="A38:H38"/>
    <mergeCell ref="I38:J38"/>
    <mergeCell ref="K38:L38"/>
    <mergeCell ref="M38:N38"/>
    <mergeCell ref="O38:P38"/>
    <mergeCell ref="Q38:R38"/>
    <mergeCell ref="A40:H40"/>
    <mergeCell ref="I40:J40"/>
    <mergeCell ref="K40:L40"/>
    <mergeCell ref="M40:N40"/>
    <mergeCell ref="O40:P40"/>
    <mergeCell ref="Q40:R40"/>
    <mergeCell ref="A42:H42"/>
    <mergeCell ref="I42:J42"/>
    <mergeCell ref="K42:L42"/>
    <mergeCell ref="M42:N42"/>
    <mergeCell ref="O42:P42"/>
    <mergeCell ref="Q42:R42"/>
    <mergeCell ref="A41:H41"/>
    <mergeCell ref="I41:J41"/>
    <mergeCell ref="K41:L41"/>
    <mergeCell ref="M41:N41"/>
    <mergeCell ref="O41:P41"/>
    <mergeCell ref="Q41:R41"/>
    <mergeCell ref="A44:H44"/>
    <mergeCell ref="I44:J44"/>
    <mergeCell ref="K44:L44"/>
    <mergeCell ref="M44:N44"/>
    <mergeCell ref="O44:P44"/>
    <mergeCell ref="Q44:R44"/>
    <mergeCell ref="A43:H43"/>
    <mergeCell ref="I43:J43"/>
    <mergeCell ref="K43:L43"/>
    <mergeCell ref="M43:N43"/>
    <mergeCell ref="O43:P43"/>
    <mergeCell ref="Q43:R43"/>
    <mergeCell ref="A46:H46"/>
    <mergeCell ref="I46:J46"/>
    <mergeCell ref="K46:L46"/>
    <mergeCell ref="M46:N46"/>
    <mergeCell ref="O46:P46"/>
    <mergeCell ref="Q46:R46"/>
    <mergeCell ref="A45:H45"/>
    <mergeCell ref="I45:J45"/>
    <mergeCell ref="K45:L45"/>
    <mergeCell ref="M45:N45"/>
    <mergeCell ref="O45:P45"/>
    <mergeCell ref="Q45:R45"/>
    <mergeCell ref="A48:H48"/>
    <mergeCell ref="I48:J48"/>
    <mergeCell ref="K48:L48"/>
    <mergeCell ref="M48:N48"/>
    <mergeCell ref="O48:P48"/>
    <mergeCell ref="Q48:R48"/>
    <mergeCell ref="A47:H47"/>
    <mergeCell ref="I47:J47"/>
    <mergeCell ref="K47:L47"/>
    <mergeCell ref="M47:N47"/>
    <mergeCell ref="O47:P47"/>
    <mergeCell ref="Q47:R47"/>
    <mergeCell ref="A50:H50"/>
    <mergeCell ref="I50:J50"/>
    <mergeCell ref="K50:L50"/>
    <mergeCell ref="M50:N50"/>
    <mergeCell ref="O50:P50"/>
    <mergeCell ref="Q50:R50"/>
    <mergeCell ref="A49:H49"/>
    <mergeCell ref="I49:J49"/>
    <mergeCell ref="K49:L49"/>
    <mergeCell ref="M49:N49"/>
    <mergeCell ref="O49:P49"/>
    <mergeCell ref="Q49:R49"/>
    <mergeCell ref="A52:H52"/>
    <mergeCell ref="I52:J52"/>
    <mergeCell ref="K52:L52"/>
    <mergeCell ref="M52:N52"/>
    <mergeCell ref="O52:P52"/>
    <mergeCell ref="Q52:R52"/>
    <mergeCell ref="A51:H51"/>
    <mergeCell ref="I51:J51"/>
    <mergeCell ref="K51:L51"/>
    <mergeCell ref="M51:N51"/>
    <mergeCell ref="O51:P51"/>
    <mergeCell ref="Q51:R51"/>
    <mergeCell ref="A64:B65"/>
    <mergeCell ref="A66:B67"/>
    <mergeCell ref="A68:B69"/>
    <mergeCell ref="A70:B71"/>
    <mergeCell ref="A72:B73"/>
    <mergeCell ref="A75:N75"/>
    <mergeCell ref="A54:N54"/>
    <mergeCell ref="A55:B55"/>
    <mergeCell ref="A56:B57"/>
    <mergeCell ref="A58:B59"/>
    <mergeCell ref="A60:B61"/>
    <mergeCell ref="A62:B63"/>
    <mergeCell ref="B76:F76"/>
    <mergeCell ref="G76:H76"/>
    <mergeCell ref="I76:J76"/>
    <mergeCell ref="K76:L76"/>
    <mergeCell ref="M76:N76"/>
    <mergeCell ref="B77:F77"/>
    <mergeCell ref="G77:H77"/>
    <mergeCell ref="I77:J77"/>
    <mergeCell ref="K77:L77"/>
    <mergeCell ref="M77:N77"/>
    <mergeCell ref="B78:F78"/>
    <mergeCell ref="G78:H78"/>
    <mergeCell ref="I78:J78"/>
    <mergeCell ref="K78:L78"/>
    <mergeCell ref="M78:N78"/>
    <mergeCell ref="B79:F79"/>
    <mergeCell ref="G79:H79"/>
    <mergeCell ref="I79:J79"/>
    <mergeCell ref="K79:L79"/>
    <mergeCell ref="M79:N79"/>
    <mergeCell ref="B80:F80"/>
    <mergeCell ref="G80:H80"/>
    <mergeCell ref="I80:J80"/>
    <mergeCell ref="K80:L80"/>
    <mergeCell ref="M80:N80"/>
    <mergeCell ref="B81:F81"/>
    <mergeCell ref="G81:H81"/>
    <mergeCell ref="I81:J81"/>
    <mergeCell ref="K81:L81"/>
    <mergeCell ref="M81:N81"/>
    <mergeCell ref="A90:L90"/>
    <mergeCell ref="M90:N90"/>
    <mergeCell ref="A86:D87"/>
    <mergeCell ref="E86:L87"/>
    <mergeCell ref="M86:N87"/>
    <mergeCell ref="A88:D89"/>
    <mergeCell ref="E88:L89"/>
    <mergeCell ref="M88:N89"/>
    <mergeCell ref="B82:L82"/>
    <mergeCell ref="M82:N82"/>
    <mergeCell ref="A84:N84"/>
    <mergeCell ref="A85:D85"/>
    <mergeCell ref="E85:L85"/>
    <mergeCell ref="M85:N85"/>
  </mergeCells>
  <conditionalFormatting sqref="C56:N56 C58:N58 C60:N60 C68:N68 C62:M62 C66:N66 C64:N64 C70:N70 C72:N72">
    <cfRule type="cellIs" dxfId="49" priority="2" stopIfTrue="1" operator="equal">
      <formula>"x"</formula>
    </cfRule>
  </conditionalFormatting>
  <conditionalFormatting sqref="C57:N57 C59:N59 C61:N61 C69:N69 C63:M63 C67:N67 N62:N63 C65:N65 C71:N71 C73:N73">
    <cfRule type="cellIs" dxfId="48"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6:N73"/>
  </dataValidations>
  <pageMargins left="0.74803149606299213" right="0.74803149606299213" top="0.98425196850393704" bottom="0.98425196850393704" header="0.51181102362204722" footer="0.51181102362204722"/>
  <pageSetup paperSize="9" scale="77" fitToHeight="2" orientation="portrait" r:id="rId1"/>
  <headerFooter alignWithMargins="0"/>
  <rowBreaks count="1" manualBreakCount="1">
    <brk id="35" max="17" man="1"/>
  </rowBreaks>
</worksheet>
</file>

<file path=xl/worksheets/sheet8.xml><?xml version="1.0" encoding="utf-8"?>
<worksheet xmlns="http://schemas.openxmlformats.org/spreadsheetml/2006/main" xmlns:r="http://schemas.openxmlformats.org/officeDocument/2006/relationships">
  <sheetPr>
    <tabColor rgb="FFFF0000"/>
    <pageSetUpPr fitToPage="1"/>
  </sheetPr>
  <dimension ref="A1:IU65385"/>
  <sheetViews>
    <sheetView topLeftCell="A27" zoomScale="110" zoomScaleNormal="110" zoomScalePageLayoutView="90" workbookViewId="0">
      <selection activeCell="G66" sqref="G66:H66"/>
    </sheetView>
  </sheetViews>
  <sheetFormatPr defaultColWidth="9.140625" defaultRowHeight="12.75"/>
  <cols>
    <col min="1" max="1" width="9.42578125" style="51" customWidth="1"/>
    <col min="2" max="2" width="11.28515625" style="51" customWidth="1"/>
    <col min="3" max="3" width="6.28515625" style="51" customWidth="1"/>
    <col min="4" max="7" width="6.5703125" style="51" customWidth="1"/>
    <col min="8" max="8" width="5.42578125" style="51" customWidth="1"/>
    <col min="9" max="9" width="6.5703125" style="51" customWidth="1"/>
    <col min="10" max="10" width="6.85546875" style="51" customWidth="1"/>
    <col min="11" max="11" width="4.7109375" style="51" customWidth="1"/>
    <col min="12" max="12" width="7" style="51" customWidth="1"/>
    <col min="13" max="13" width="6.5703125" style="51" customWidth="1"/>
    <col min="14" max="14" width="6.42578125" style="51" customWidth="1"/>
    <col min="15" max="15" width="0.140625" style="51" customWidth="1"/>
    <col min="16" max="16" width="4.5703125" style="51" hidden="1" customWidth="1"/>
    <col min="17" max="17" width="7.42578125" style="51" hidden="1" customWidth="1"/>
    <col min="18" max="18" width="6.42578125" style="51" hidden="1" customWidth="1"/>
    <col min="19" max="244" width="9.140625" style="51"/>
    <col min="245" max="245" width="14.140625" style="51" customWidth="1"/>
    <col min="246" max="16384" width="9.140625" style="51"/>
  </cols>
  <sheetData>
    <row r="1" spans="1:23" ht="18" customHeight="1" thickBot="1">
      <c r="A1" s="915" t="s">
        <v>410</v>
      </c>
      <c r="B1" s="915"/>
      <c r="C1" s="915"/>
      <c r="D1" s="915"/>
      <c r="E1" s="915"/>
      <c r="F1" s="915"/>
      <c r="G1" s="915"/>
      <c r="H1" s="915"/>
      <c r="I1" s="915"/>
      <c r="J1" s="915"/>
      <c r="K1" s="915"/>
      <c r="L1" s="915"/>
      <c r="M1" s="915"/>
      <c r="N1" s="915"/>
    </row>
    <row r="2" spans="1:23" ht="26.25" customHeight="1">
      <c r="A2" s="52"/>
      <c r="B2" s="52"/>
      <c r="C2" s="52"/>
      <c r="D2" s="52"/>
      <c r="E2" s="52"/>
      <c r="F2" s="52"/>
      <c r="G2" s="52"/>
      <c r="H2" s="52"/>
      <c r="I2" s="52"/>
      <c r="J2" s="52"/>
      <c r="K2" s="52"/>
      <c r="L2" s="52"/>
      <c r="M2" s="52"/>
      <c r="N2" s="52"/>
      <c r="O2" s="53"/>
      <c r="P2" s="53"/>
      <c r="Q2" s="53"/>
      <c r="R2" s="53"/>
      <c r="S2" s="53"/>
      <c r="T2" s="53"/>
      <c r="U2" s="53"/>
      <c r="V2" s="53"/>
      <c r="W2" s="53"/>
    </row>
    <row r="3" spans="1:23" s="53" customFormat="1" ht="54" customHeight="1">
      <c r="A3" s="916" t="s">
        <v>366</v>
      </c>
      <c r="B3" s="917"/>
      <c r="C3" s="917"/>
      <c r="D3" s="918"/>
      <c r="E3" s="919" t="s">
        <v>460</v>
      </c>
      <c r="F3" s="920"/>
      <c r="G3" s="920"/>
      <c r="H3" s="921"/>
      <c r="I3" s="960" t="s">
        <v>412</v>
      </c>
      <c r="J3" s="961"/>
      <c r="K3" s="961"/>
      <c r="L3" s="961"/>
      <c r="M3" s="961"/>
      <c r="N3" s="962"/>
    </row>
    <row r="4" spans="1:23" s="53" customFormat="1" ht="12.75" customHeight="1">
      <c r="A4" s="923" t="s">
        <v>353</v>
      </c>
      <c r="B4" s="924"/>
      <c r="C4" s="924"/>
      <c r="D4" s="925"/>
      <c r="E4" s="929" t="s">
        <v>558</v>
      </c>
      <c r="F4" s="930"/>
      <c r="G4" s="930"/>
      <c r="H4" s="930"/>
      <c r="I4" s="931" t="s">
        <v>414</v>
      </c>
      <c r="J4" s="932"/>
      <c r="K4" s="932"/>
      <c r="L4" s="933"/>
      <c r="M4" s="933"/>
      <c r="N4" s="934"/>
    </row>
    <row r="5" spans="1:23" s="53" customFormat="1" ht="45.75" customHeight="1">
      <c r="A5" s="926"/>
      <c r="B5" s="927"/>
      <c r="C5" s="927"/>
      <c r="D5" s="928"/>
      <c r="E5" s="930"/>
      <c r="F5" s="930"/>
      <c r="G5" s="930"/>
      <c r="H5" s="930"/>
      <c r="I5" s="935"/>
      <c r="J5" s="936"/>
      <c r="K5" s="936"/>
      <c r="L5" s="936"/>
      <c r="M5" s="936"/>
      <c r="N5" s="937"/>
    </row>
    <row r="6" spans="1:23" s="53" customFormat="1" ht="21.75" customHeight="1">
      <c r="A6" s="901" t="s">
        <v>272</v>
      </c>
      <c r="B6" s="902"/>
      <c r="C6" s="902"/>
      <c r="D6" s="903"/>
      <c r="E6" s="907" t="s">
        <v>415</v>
      </c>
      <c r="F6" s="907"/>
      <c r="G6" s="907"/>
      <c r="H6" s="908"/>
      <c r="I6" s="911" t="s">
        <v>273</v>
      </c>
      <c r="J6" s="911"/>
      <c r="K6" s="911"/>
      <c r="L6" s="911"/>
      <c r="M6" s="911"/>
      <c r="N6" s="911"/>
    </row>
    <row r="7" spans="1:23" s="53" customFormat="1" ht="27" customHeight="1">
      <c r="A7" s="904"/>
      <c r="B7" s="905"/>
      <c r="C7" s="905"/>
      <c r="D7" s="906"/>
      <c r="E7" s="909"/>
      <c r="F7" s="909"/>
      <c r="G7" s="909"/>
      <c r="H7" s="910"/>
      <c r="I7" s="912">
        <v>2019</v>
      </c>
      <c r="J7" s="913"/>
      <c r="K7" s="914">
        <v>2020</v>
      </c>
      <c r="L7" s="914"/>
      <c r="M7" s="914">
        <v>2021</v>
      </c>
      <c r="N7" s="914"/>
    </row>
    <row r="8" spans="1:23" s="53" customFormat="1" ht="31.5" customHeight="1">
      <c r="A8" s="938" t="s">
        <v>274</v>
      </c>
      <c r="B8" s="939"/>
      <c r="C8" s="939"/>
      <c r="D8" s="940"/>
      <c r="E8" s="941" t="s">
        <v>373</v>
      </c>
      <c r="F8" s="941"/>
      <c r="G8" s="941"/>
      <c r="H8" s="942"/>
      <c r="I8" s="943"/>
      <c r="J8" s="944"/>
      <c r="K8" s="945"/>
      <c r="L8" s="945"/>
      <c r="M8" s="945"/>
      <c r="N8" s="945"/>
    </row>
    <row r="9" spans="1:23" ht="58.9" customHeight="1">
      <c r="A9" s="896" t="s">
        <v>276</v>
      </c>
      <c r="B9" s="897"/>
      <c r="C9" s="957" t="s">
        <v>582</v>
      </c>
      <c r="D9" s="958"/>
      <c r="E9" s="958"/>
      <c r="F9" s="958"/>
      <c r="G9" s="958"/>
      <c r="H9" s="958"/>
      <c r="I9" s="958"/>
      <c r="J9" s="958"/>
      <c r="K9" s="958"/>
      <c r="L9" s="958"/>
      <c r="M9" s="958"/>
      <c r="N9" s="959"/>
      <c r="R9" s="54"/>
    </row>
    <row r="10" spans="1:23" ht="38.25" hidden="1" customHeight="1">
      <c r="A10" s="896"/>
      <c r="B10" s="897"/>
      <c r="C10" s="898"/>
      <c r="D10" s="954"/>
      <c r="E10" s="954"/>
      <c r="F10" s="954"/>
      <c r="G10" s="954"/>
      <c r="H10" s="954"/>
      <c r="I10" s="954"/>
      <c r="J10" s="954"/>
      <c r="K10" s="954"/>
      <c r="L10" s="954"/>
      <c r="M10" s="954"/>
      <c r="N10" s="955"/>
      <c r="R10" s="54"/>
    </row>
    <row r="11" spans="1:23" ht="19.5" customHeight="1">
      <c r="A11" s="877" t="s">
        <v>277</v>
      </c>
      <c r="B11" s="878"/>
      <c r="C11" s="956" t="s">
        <v>584</v>
      </c>
      <c r="D11" s="884"/>
      <c r="E11" s="884"/>
      <c r="F11" s="884"/>
      <c r="G11" s="884"/>
      <c r="H11" s="884"/>
      <c r="I11" s="884"/>
      <c r="J11" s="884"/>
      <c r="K11" s="884"/>
      <c r="L11" s="884"/>
      <c r="M11" s="884"/>
      <c r="N11" s="885"/>
    </row>
    <row r="12" spans="1:23" ht="19.5" customHeight="1">
      <c r="A12" s="879"/>
      <c r="B12" s="880"/>
      <c r="C12" s="886"/>
      <c r="D12" s="887"/>
      <c r="E12" s="887"/>
      <c r="F12" s="887"/>
      <c r="G12" s="887"/>
      <c r="H12" s="887"/>
      <c r="I12" s="887"/>
      <c r="J12" s="887"/>
      <c r="K12" s="887"/>
      <c r="L12" s="887"/>
      <c r="M12" s="887"/>
      <c r="N12" s="888"/>
    </row>
    <row r="13" spans="1:23" ht="86.25" customHeight="1">
      <c r="A13" s="879"/>
      <c r="B13" s="880"/>
      <c r="C13" s="886"/>
      <c r="D13" s="887"/>
      <c r="E13" s="887"/>
      <c r="F13" s="887"/>
      <c r="G13" s="887"/>
      <c r="H13" s="887"/>
      <c r="I13" s="887"/>
      <c r="J13" s="887"/>
      <c r="K13" s="887"/>
      <c r="L13" s="887"/>
      <c r="M13" s="887"/>
      <c r="N13" s="888"/>
    </row>
    <row r="14" spans="1:23" hidden="1">
      <c r="A14" s="879"/>
      <c r="B14" s="880"/>
      <c r="C14" s="886"/>
      <c r="D14" s="887"/>
      <c r="E14" s="887"/>
      <c r="F14" s="887"/>
      <c r="G14" s="887"/>
      <c r="H14" s="887"/>
      <c r="I14" s="887"/>
      <c r="J14" s="887"/>
      <c r="K14" s="887"/>
      <c r="L14" s="887"/>
      <c r="M14" s="887"/>
      <c r="N14" s="888"/>
    </row>
    <row r="15" spans="1:23" hidden="1">
      <c r="A15" s="879"/>
      <c r="B15" s="880"/>
      <c r="C15" s="886"/>
      <c r="D15" s="887"/>
      <c r="E15" s="887"/>
      <c r="F15" s="887"/>
      <c r="G15" s="887"/>
      <c r="H15" s="887"/>
      <c r="I15" s="887"/>
      <c r="J15" s="887"/>
      <c r="K15" s="887"/>
      <c r="L15" s="887"/>
      <c r="M15" s="887"/>
      <c r="N15" s="888"/>
    </row>
    <row r="16" spans="1:23" hidden="1">
      <c r="A16" s="879"/>
      <c r="B16" s="880"/>
      <c r="C16" s="886"/>
      <c r="D16" s="887"/>
      <c r="E16" s="887"/>
      <c r="F16" s="887"/>
      <c r="G16" s="887"/>
      <c r="H16" s="887"/>
      <c r="I16" s="887"/>
      <c r="J16" s="887"/>
      <c r="K16" s="887"/>
      <c r="L16" s="887"/>
      <c r="M16" s="887"/>
      <c r="N16" s="888"/>
    </row>
    <row r="17" spans="1:166" hidden="1">
      <c r="A17" s="879"/>
      <c r="B17" s="880"/>
      <c r="C17" s="886"/>
      <c r="D17" s="887"/>
      <c r="E17" s="887"/>
      <c r="F17" s="887"/>
      <c r="G17" s="887"/>
      <c r="H17" s="887"/>
      <c r="I17" s="887"/>
      <c r="J17" s="887"/>
      <c r="K17" s="887"/>
      <c r="L17" s="887"/>
      <c r="M17" s="887"/>
      <c r="N17" s="888"/>
    </row>
    <row r="18" spans="1:166" hidden="1">
      <c r="A18" s="879"/>
      <c r="B18" s="880"/>
      <c r="C18" s="886"/>
      <c r="D18" s="887"/>
      <c r="E18" s="887"/>
      <c r="F18" s="887"/>
      <c r="G18" s="887"/>
      <c r="H18" s="887"/>
      <c r="I18" s="887"/>
      <c r="J18" s="887"/>
      <c r="K18" s="887"/>
      <c r="L18" s="887"/>
      <c r="M18" s="887"/>
      <c r="N18" s="888"/>
    </row>
    <row r="19" spans="1:166" hidden="1">
      <c r="A19" s="879"/>
      <c r="B19" s="880"/>
      <c r="C19" s="886"/>
      <c r="D19" s="887"/>
      <c r="E19" s="887"/>
      <c r="F19" s="887"/>
      <c r="G19" s="887"/>
      <c r="H19" s="887"/>
      <c r="I19" s="887"/>
      <c r="J19" s="887"/>
      <c r="K19" s="887"/>
      <c r="L19" s="887"/>
      <c r="M19" s="887"/>
      <c r="N19" s="888"/>
    </row>
    <row r="20" spans="1:166" hidden="1">
      <c r="A20" s="879"/>
      <c r="B20" s="880"/>
      <c r="C20" s="886"/>
      <c r="D20" s="887"/>
      <c r="E20" s="887"/>
      <c r="F20" s="887"/>
      <c r="G20" s="887"/>
      <c r="H20" s="887"/>
      <c r="I20" s="887"/>
      <c r="J20" s="887"/>
      <c r="K20" s="887"/>
      <c r="L20" s="887"/>
      <c r="M20" s="887"/>
      <c r="N20" s="888"/>
    </row>
    <row r="21" spans="1:166" hidden="1">
      <c r="A21" s="879"/>
      <c r="B21" s="880"/>
      <c r="C21" s="886"/>
      <c r="D21" s="887"/>
      <c r="E21" s="887"/>
      <c r="F21" s="887"/>
      <c r="G21" s="887"/>
      <c r="H21" s="887"/>
      <c r="I21" s="887"/>
      <c r="J21" s="887"/>
      <c r="K21" s="887"/>
      <c r="L21" s="887"/>
      <c r="M21" s="887"/>
      <c r="N21" s="888"/>
    </row>
    <row r="22" spans="1:166" hidden="1">
      <c r="A22" s="879"/>
      <c r="B22" s="880"/>
      <c r="C22" s="886"/>
      <c r="D22" s="887"/>
      <c r="E22" s="887"/>
      <c r="F22" s="887"/>
      <c r="G22" s="887"/>
      <c r="H22" s="887"/>
      <c r="I22" s="887"/>
      <c r="J22" s="887"/>
      <c r="K22" s="887"/>
      <c r="L22" s="887"/>
      <c r="M22" s="887"/>
      <c r="N22" s="888"/>
    </row>
    <row r="23" spans="1:166" hidden="1">
      <c r="A23" s="881"/>
      <c r="B23" s="882"/>
      <c r="C23" s="889"/>
      <c r="D23" s="890"/>
      <c r="E23" s="890"/>
      <c r="F23" s="890"/>
      <c r="G23" s="890"/>
      <c r="H23" s="890"/>
      <c r="I23" s="890"/>
      <c r="J23" s="890"/>
      <c r="K23" s="890"/>
      <c r="L23" s="890"/>
      <c r="M23" s="890"/>
      <c r="N23" s="891"/>
    </row>
    <row r="24" spans="1:166">
      <c r="A24" s="854"/>
      <c r="B24" s="892"/>
      <c r="C24" s="892"/>
      <c r="D24" s="892"/>
      <c r="E24" s="892"/>
      <c r="F24" s="892"/>
      <c r="G24" s="892"/>
      <c r="H24" s="892"/>
      <c r="I24" s="892"/>
      <c r="J24" s="892"/>
      <c r="K24" s="892"/>
      <c r="L24" s="892"/>
      <c r="M24" s="892"/>
      <c r="N24" s="855"/>
      <c r="R24" s="76"/>
      <c r="S24" s="76"/>
      <c r="T24" s="76"/>
      <c r="U24" s="76"/>
      <c r="V24" s="76"/>
      <c r="W24" s="76"/>
      <c r="X24" s="76"/>
      <c r="Y24" s="76"/>
      <c r="Z24" s="76"/>
      <c r="AA24" s="76"/>
      <c r="AB24" s="76"/>
      <c r="AC24" s="76"/>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row>
    <row r="25" spans="1:166" ht="27" customHeight="1">
      <c r="A25" s="55">
        <v>1</v>
      </c>
      <c r="B25" s="873" t="s">
        <v>583</v>
      </c>
      <c r="C25" s="874"/>
      <c r="D25" s="874"/>
      <c r="E25" s="874"/>
      <c r="F25" s="874"/>
      <c r="G25" s="875"/>
      <c r="H25" s="55">
        <v>6</v>
      </c>
      <c r="I25" s="893"/>
      <c r="J25" s="894"/>
      <c r="K25" s="894"/>
      <c r="L25" s="894"/>
      <c r="M25" s="894"/>
      <c r="N25" s="895"/>
      <c r="R25" s="76"/>
      <c r="S25" s="76"/>
      <c r="T25" s="76"/>
      <c r="U25" s="76"/>
      <c r="V25" s="76"/>
      <c r="W25" s="76"/>
      <c r="X25" s="76"/>
      <c r="Y25" s="76"/>
      <c r="Z25" s="76"/>
      <c r="AA25" s="76"/>
      <c r="AB25" s="76"/>
      <c r="AC25" s="76"/>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row>
    <row r="26" spans="1:166" ht="42" customHeight="1">
      <c r="A26" s="55">
        <v>2</v>
      </c>
      <c r="B26" s="873" t="s">
        <v>552</v>
      </c>
      <c r="C26" s="874"/>
      <c r="D26" s="874"/>
      <c r="E26" s="874"/>
      <c r="F26" s="874"/>
      <c r="G26" s="875"/>
      <c r="H26" s="55">
        <v>7</v>
      </c>
      <c r="I26" s="873"/>
      <c r="J26" s="874"/>
      <c r="K26" s="874"/>
      <c r="L26" s="874"/>
      <c r="M26" s="874"/>
      <c r="N26" s="875"/>
      <c r="R26" s="76"/>
      <c r="S26" s="76"/>
      <c r="T26" s="76"/>
      <c r="U26" s="76"/>
      <c r="V26" s="76"/>
      <c r="W26" s="76"/>
      <c r="X26" s="76"/>
      <c r="Y26" s="76"/>
      <c r="Z26" s="76"/>
      <c r="AA26" s="76"/>
      <c r="AB26" s="76"/>
      <c r="AC26" s="76"/>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row>
    <row r="27" spans="1:166" ht="41.25" customHeight="1">
      <c r="A27" s="55">
        <v>3</v>
      </c>
      <c r="B27" s="873" t="s">
        <v>553</v>
      </c>
      <c r="C27" s="874"/>
      <c r="D27" s="874"/>
      <c r="E27" s="874"/>
      <c r="F27" s="874"/>
      <c r="G27" s="875"/>
      <c r="H27" s="55">
        <v>8</v>
      </c>
      <c r="I27" s="873"/>
      <c r="J27" s="874"/>
      <c r="K27" s="874"/>
      <c r="L27" s="874"/>
      <c r="M27" s="874"/>
      <c r="N27" s="875"/>
      <c r="R27" s="76"/>
      <c r="S27" s="76"/>
      <c r="T27" s="76"/>
      <c r="U27" s="76"/>
      <c r="V27" s="76"/>
      <c r="W27" s="76"/>
      <c r="X27" s="76"/>
      <c r="Y27" s="76"/>
      <c r="Z27" s="76"/>
      <c r="AA27" s="76"/>
      <c r="AB27" s="76"/>
      <c r="AC27" s="76"/>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row>
    <row r="28" spans="1:166" ht="19.5" hidden="1" customHeight="1">
      <c r="A28" s="55">
        <v>4</v>
      </c>
      <c r="B28" s="873"/>
      <c r="C28" s="874"/>
      <c r="D28" s="874"/>
      <c r="E28" s="874"/>
      <c r="F28" s="874"/>
      <c r="G28" s="875"/>
      <c r="H28" s="55">
        <v>9</v>
      </c>
      <c r="I28" s="873"/>
      <c r="J28" s="874"/>
      <c r="K28" s="874"/>
      <c r="L28" s="874"/>
      <c r="M28" s="874"/>
      <c r="N28" s="875"/>
    </row>
    <row r="29" spans="1:166" ht="39" hidden="1" customHeight="1">
      <c r="A29" s="55">
        <v>5</v>
      </c>
      <c r="B29" s="873"/>
      <c r="C29" s="874"/>
      <c r="D29" s="874"/>
      <c r="E29" s="874"/>
      <c r="F29" s="874"/>
      <c r="G29" s="875"/>
      <c r="H29" s="55">
        <v>10</v>
      </c>
      <c r="I29" s="876"/>
      <c r="J29" s="876"/>
      <c r="K29" s="876"/>
      <c r="L29" s="876"/>
      <c r="M29" s="876"/>
      <c r="N29" s="876"/>
    </row>
    <row r="30" spans="1:166" ht="11.25" customHeight="1">
      <c r="A30" s="951" t="s">
        <v>278</v>
      </c>
      <c r="B30" s="952"/>
      <c r="C30" s="952"/>
      <c r="D30" s="952"/>
      <c r="E30" s="952"/>
      <c r="F30" s="952"/>
      <c r="G30" s="952"/>
      <c r="H30" s="952"/>
      <c r="I30" s="952"/>
      <c r="J30" s="952"/>
      <c r="K30" s="952"/>
      <c r="L30" s="952"/>
      <c r="M30" s="952"/>
      <c r="N30" s="953"/>
      <c r="O30" s="56"/>
      <c r="P30" s="56"/>
      <c r="Q30" s="56"/>
      <c r="R30" s="57"/>
    </row>
    <row r="31" spans="1:166" ht="35.25" hidden="1" customHeight="1">
      <c r="A31" s="851" t="s">
        <v>279</v>
      </c>
      <c r="B31" s="852"/>
      <c r="C31" s="852"/>
      <c r="D31" s="852"/>
      <c r="E31" s="852"/>
      <c r="F31" s="852"/>
      <c r="G31" s="852"/>
      <c r="H31" s="853"/>
      <c r="I31" s="854" t="s">
        <v>385</v>
      </c>
      <c r="J31" s="855"/>
      <c r="K31" s="856" t="s">
        <v>386</v>
      </c>
      <c r="L31" s="856"/>
      <c r="M31" s="857" t="s">
        <v>282</v>
      </c>
      <c r="N31" s="857"/>
      <c r="O31" s="857">
        <v>2017</v>
      </c>
      <c r="P31" s="857"/>
      <c r="Q31" s="857">
        <v>2018</v>
      </c>
      <c r="R31" s="857"/>
    </row>
    <row r="32" spans="1:166" hidden="1">
      <c r="A32" s="858"/>
      <c r="B32" s="859"/>
      <c r="C32" s="859"/>
      <c r="D32" s="859"/>
      <c r="E32" s="859"/>
      <c r="F32" s="859"/>
      <c r="G32" s="859"/>
      <c r="H32" s="860"/>
      <c r="I32" s="847"/>
      <c r="J32" s="847"/>
      <c r="K32" s="847"/>
      <c r="L32" s="847"/>
      <c r="M32" s="848"/>
      <c r="N32" s="848"/>
      <c r="O32" s="847"/>
      <c r="P32" s="847"/>
      <c r="Q32" s="848"/>
      <c r="R32" s="848"/>
    </row>
    <row r="33" spans="1:18" hidden="1">
      <c r="A33" s="858"/>
      <c r="B33" s="859"/>
      <c r="C33" s="859"/>
      <c r="D33" s="859"/>
      <c r="E33" s="859"/>
      <c r="F33" s="859"/>
      <c r="G33" s="859"/>
      <c r="H33" s="860"/>
      <c r="I33" s="847"/>
      <c r="J33" s="847"/>
      <c r="K33" s="949"/>
      <c r="L33" s="949"/>
      <c r="M33" s="950"/>
      <c r="N33" s="950"/>
      <c r="O33" s="847"/>
      <c r="P33" s="847"/>
      <c r="Q33" s="847"/>
      <c r="R33" s="847"/>
    </row>
    <row r="34" spans="1:18" s="71" customFormat="1" hidden="1">
      <c r="A34" s="858"/>
      <c r="B34" s="859"/>
      <c r="C34" s="859"/>
      <c r="D34" s="859"/>
      <c r="E34" s="859"/>
      <c r="F34" s="859"/>
      <c r="G34" s="859"/>
      <c r="H34" s="860"/>
      <c r="I34" s="847"/>
      <c r="J34" s="847"/>
      <c r="K34" s="949"/>
      <c r="L34" s="949"/>
      <c r="M34" s="950"/>
      <c r="N34" s="950"/>
      <c r="O34" s="847"/>
      <c r="P34" s="847"/>
      <c r="Q34" s="847"/>
      <c r="R34" s="847"/>
    </row>
    <row r="35" spans="1:18" ht="27.6" customHeight="1">
      <c r="A35" s="851" t="s">
        <v>554</v>
      </c>
      <c r="B35" s="852"/>
      <c r="C35" s="852"/>
      <c r="D35" s="852"/>
      <c r="E35" s="852"/>
      <c r="F35" s="852"/>
      <c r="G35" s="852"/>
      <c r="H35" s="853"/>
      <c r="I35" s="854" t="s">
        <v>611</v>
      </c>
      <c r="J35" s="855"/>
      <c r="K35" s="856" t="s">
        <v>612</v>
      </c>
      <c r="L35" s="856"/>
      <c r="M35" s="854" t="s">
        <v>282</v>
      </c>
      <c r="N35" s="855"/>
      <c r="O35" s="857">
        <v>2018</v>
      </c>
      <c r="P35" s="857"/>
      <c r="Q35" s="857">
        <v>2019</v>
      </c>
      <c r="R35" s="857"/>
    </row>
    <row r="36" spans="1:18" ht="21" customHeight="1">
      <c r="A36" s="858" t="s">
        <v>555</v>
      </c>
      <c r="B36" s="859"/>
      <c r="C36" s="859"/>
      <c r="D36" s="859"/>
      <c r="E36" s="859"/>
      <c r="F36" s="859"/>
      <c r="G36" s="859"/>
      <c r="H36" s="860"/>
      <c r="I36" s="869" t="s">
        <v>556</v>
      </c>
      <c r="J36" s="847"/>
      <c r="K36" s="869"/>
      <c r="L36" s="847"/>
      <c r="M36" s="848"/>
      <c r="N36" s="848"/>
      <c r="O36" s="869"/>
      <c r="P36" s="847"/>
      <c r="Q36" s="869"/>
      <c r="R36" s="847"/>
    </row>
    <row r="37" spans="1:18" ht="23.25" customHeight="1">
      <c r="A37" s="858" t="s">
        <v>557</v>
      </c>
      <c r="B37" s="859"/>
      <c r="C37" s="859"/>
      <c r="D37" s="859"/>
      <c r="E37" s="859"/>
      <c r="F37" s="859"/>
      <c r="G37" s="859"/>
      <c r="H37" s="860"/>
      <c r="I37" s="849">
        <v>1</v>
      </c>
      <c r="J37" s="847"/>
      <c r="K37" s="869"/>
      <c r="L37" s="847"/>
      <c r="M37" s="848"/>
      <c r="N37" s="848"/>
      <c r="O37" s="869"/>
      <c r="P37" s="847"/>
      <c r="Q37" s="869"/>
      <c r="R37" s="847"/>
    </row>
    <row r="38" spans="1:18" hidden="1">
      <c r="A38" s="851" t="s">
        <v>284</v>
      </c>
      <c r="B38" s="852"/>
      <c r="C38" s="852"/>
      <c r="D38" s="852"/>
      <c r="E38" s="852"/>
      <c r="F38" s="852"/>
      <c r="G38" s="852"/>
      <c r="H38" s="853"/>
      <c r="I38" s="854" t="s">
        <v>385</v>
      </c>
      <c r="J38" s="855"/>
      <c r="K38" s="856" t="s">
        <v>281</v>
      </c>
      <c r="L38" s="856"/>
      <c r="M38" s="857" t="s">
        <v>285</v>
      </c>
      <c r="N38" s="843"/>
      <c r="O38" s="857">
        <v>2017</v>
      </c>
      <c r="P38" s="857"/>
      <c r="Q38" s="857">
        <v>2018</v>
      </c>
      <c r="R38" s="843"/>
    </row>
    <row r="39" spans="1:18" hidden="1">
      <c r="A39" s="858"/>
      <c r="B39" s="859"/>
      <c r="C39" s="859"/>
      <c r="D39" s="859"/>
      <c r="E39" s="859"/>
      <c r="F39" s="859"/>
      <c r="G39" s="859"/>
      <c r="H39" s="860"/>
      <c r="I39" s="862"/>
      <c r="J39" s="862"/>
      <c r="K39" s="847"/>
      <c r="L39" s="847"/>
      <c r="M39" s="848"/>
      <c r="N39" s="848"/>
      <c r="O39" s="862"/>
      <c r="P39" s="862"/>
      <c r="Q39" s="862"/>
      <c r="R39" s="862"/>
    </row>
    <row r="40" spans="1:18" hidden="1">
      <c r="A40" s="851" t="s">
        <v>286</v>
      </c>
      <c r="B40" s="852"/>
      <c r="C40" s="852"/>
      <c r="D40" s="852"/>
      <c r="E40" s="852"/>
      <c r="F40" s="852"/>
      <c r="G40" s="852"/>
      <c r="H40" s="853"/>
      <c r="I40" s="854" t="s">
        <v>385</v>
      </c>
      <c r="J40" s="855"/>
      <c r="K40" s="856" t="s">
        <v>281</v>
      </c>
      <c r="L40" s="856"/>
      <c r="M40" s="857" t="s">
        <v>285</v>
      </c>
      <c r="N40" s="843"/>
      <c r="O40" s="857">
        <v>2017</v>
      </c>
      <c r="P40" s="857"/>
      <c r="Q40" s="857">
        <v>2018</v>
      </c>
      <c r="R40" s="843"/>
    </row>
    <row r="41" spans="1:18" hidden="1">
      <c r="A41" s="844"/>
      <c r="B41" s="845"/>
      <c r="C41" s="845"/>
      <c r="D41" s="845"/>
      <c r="E41" s="845"/>
      <c r="F41" s="845"/>
      <c r="G41" s="845"/>
      <c r="H41" s="846"/>
      <c r="I41" s="847"/>
      <c r="J41" s="847"/>
      <c r="K41" s="847"/>
      <c r="L41" s="847"/>
      <c r="M41" s="848"/>
      <c r="N41" s="848"/>
      <c r="O41" s="847"/>
      <c r="P41" s="847"/>
      <c r="Q41" s="848"/>
      <c r="R41" s="848"/>
    </row>
    <row r="42" spans="1:18" ht="12" customHeight="1">
      <c r="A42" s="858"/>
      <c r="B42" s="859"/>
      <c r="C42" s="859"/>
      <c r="D42" s="859"/>
      <c r="E42" s="859"/>
      <c r="F42" s="859"/>
      <c r="G42" s="859"/>
      <c r="H42" s="860"/>
      <c r="I42" s="849"/>
      <c r="J42" s="847"/>
      <c r="K42" s="869"/>
      <c r="L42" s="847"/>
      <c r="M42" s="848"/>
      <c r="N42" s="848"/>
    </row>
    <row r="43" spans="1:18">
      <c r="A43" s="840" t="s">
        <v>287</v>
      </c>
      <c r="B43" s="841"/>
      <c r="C43" s="841"/>
      <c r="D43" s="841"/>
      <c r="E43" s="841"/>
      <c r="F43" s="841"/>
      <c r="G43" s="841"/>
      <c r="H43" s="841"/>
      <c r="I43" s="841"/>
      <c r="J43" s="841"/>
      <c r="K43" s="841"/>
      <c r="L43" s="841"/>
      <c r="M43" s="841"/>
      <c r="N43" s="842"/>
    </row>
    <row r="44" spans="1:18" ht="48.75" customHeight="1">
      <c r="A44" s="843" t="s">
        <v>288</v>
      </c>
      <c r="B44" s="843"/>
      <c r="C44" s="58" t="s">
        <v>289</v>
      </c>
      <c r="D44" s="58" t="s">
        <v>290</v>
      </c>
      <c r="E44" s="58" t="s">
        <v>291</v>
      </c>
      <c r="F44" s="58" t="s">
        <v>292</v>
      </c>
      <c r="G44" s="58" t="s">
        <v>293</v>
      </c>
      <c r="H44" s="58" t="s">
        <v>294</v>
      </c>
      <c r="I44" s="58" t="s">
        <v>295</v>
      </c>
      <c r="J44" s="58" t="s">
        <v>296</v>
      </c>
      <c r="K44" s="58" t="s">
        <v>297</v>
      </c>
      <c r="L44" s="58" t="s">
        <v>298</v>
      </c>
      <c r="M44" s="58" t="s">
        <v>299</v>
      </c>
      <c r="N44" s="58" t="s">
        <v>300</v>
      </c>
    </row>
    <row r="45" spans="1:18" ht="12" customHeight="1">
      <c r="A45" s="836">
        <f>IF(A25&gt;0,A25,"")</f>
        <v>1</v>
      </c>
      <c r="B45" s="837"/>
      <c r="C45" s="79" t="s">
        <v>275</v>
      </c>
      <c r="D45" s="79" t="s">
        <v>275</v>
      </c>
      <c r="E45" s="79" t="s">
        <v>275</v>
      </c>
      <c r="F45" s="60" t="s">
        <v>275</v>
      </c>
      <c r="G45" s="60" t="s">
        <v>275</v>
      </c>
      <c r="H45" s="60" t="s">
        <v>275</v>
      </c>
      <c r="I45" s="60" t="s">
        <v>275</v>
      </c>
      <c r="J45" s="92"/>
      <c r="K45" s="60" t="s">
        <v>275</v>
      </c>
      <c r="L45" s="59" t="s">
        <v>275</v>
      </c>
      <c r="M45" s="59" t="s">
        <v>275</v>
      </c>
      <c r="N45" s="59" t="s">
        <v>275</v>
      </c>
    </row>
    <row r="46" spans="1:18" ht="12" customHeight="1">
      <c r="A46" s="836">
        <f>IF(A26&gt;0,A26,"")</f>
        <v>2</v>
      </c>
      <c r="B46" s="837"/>
      <c r="C46" s="79" t="s">
        <v>275</v>
      </c>
      <c r="D46" s="79" t="s">
        <v>275</v>
      </c>
      <c r="E46" s="79" t="s">
        <v>275</v>
      </c>
      <c r="F46" s="60" t="s">
        <v>275</v>
      </c>
      <c r="G46" s="60" t="s">
        <v>275</v>
      </c>
      <c r="H46" s="60" t="s">
        <v>275</v>
      </c>
      <c r="I46" s="60" t="s">
        <v>275</v>
      </c>
      <c r="J46" s="60" t="s">
        <v>275</v>
      </c>
      <c r="K46" s="60" t="s">
        <v>275</v>
      </c>
      <c r="L46" s="59" t="s">
        <v>275</v>
      </c>
      <c r="M46" s="59" t="s">
        <v>275</v>
      </c>
      <c r="N46" s="59" t="s">
        <v>275</v>
      </c>
    </row>
    <row r="47" spans="1:18">
      <c r="A47" s="836">
        <f>IF(A27&gt;0,A27,"")</f>
        <v>3</v>
      </c>
      <c r="B47" s="837"/>
      <c r="C47" s="79" t="s">
        <v>275</v>
      </c>
      <c r="D47" s="79" t="s">
        <v>275</v>
      </c>
      <c r="E47" s="79" t="s">
        <v>275</v>
      </c>
      <c r="F47" s="60" t="s">
        <v>275</v>
      </c>
      <c r="G47" s="60" t="s">
        <v>275</v>
      </c>
      <c r="H47" s="60" t="s">
        <v>275</v>
      </c>
      <c r="I47" s="60" t="s">
        <v>275</v>
      </c>
      <c r="J47" s="60" t="s">
        <v>275</v>
      </c>
      <c r="K47" s="60" t="s">
        <v>275</v>
      </c>
      <c r="L47" s="79" t="s">
        <v>275</v>
      </c>
      <c r="M47" s="60" t="s">
        <v>275</v>
      </c>
      <c r="N47" s="59" t="s">
        <v>275</v>
      </c>
    </row>
    <row r="48" spans="1:18">
      <c r="A48" s="810" t="s">
        <v>301</v>
      </c>
      <c r="B48" s="811"/>
      <c r="C48" s="811"/>
      <c r="D48" s="811"/>
      <c r="E48" s="811"/>
      <c r="F48" s="811"/>
      <c r="G48" s="811"/>
      <c r="H48" s="811"/>
      <c r="I48" s="811"/>
      <c r="J48" s="811"/>
      <c r="K48" s="811"/>
      <c r="L48" s="811"/>
      <c r="M48" s="811"/>
      <c r="N48" s="812"/>
    </row>
    <row r="49" spans="1:14" ht="31.5" customHeight="1">
      <c r="A49" s="84" t="s">
        <v>302</v>
      </c>
      <c r="B49" s="831" t="s">
        <v>303</v>
      </c>
      <c r="C49" s="832"/>
      <c r="D49" s="832"/>
      <c r="E49" s="832"/>
      <c r="F49" s="833"/>
      <c r="G49" s="834" t="s">
        <v>304</v>
      </c>
      <c r="H49" s="834"/>
      <c r="I49" s="834" t="s">
        <v>305</v>
      </c>
      <c r="J49" s="834"/>
      <c r="K49" s="834" t="s">
        <v>306</v>
      </c>
      <c r="L49" s="834"/>
      <c r="M49" s="835" t="s">
        <v>307</v>
      </c>
      <c r="N49" s="835"/>
    </row>
    <row r="50" spans="1:14">
      <c r="A50" s="85" t="s">
        <v>344</v>
      </c>
      <c r="B50" s="816" t="s">
        <v>416</v>
      </c>
      <c r="C50" s="827"/>
      <c r="D50" s="827"/>
      <c r="E50" s="827"/>
      <c r="F50" s="828"/>
      <c r="G50" s="819">
        <v>27.05</v>
      </c>
      <c r="H50" s="820"/>
      <c r="I50" s="829">
        <v>15</v>
      </c>
      <c r="J50" s="829"/>
      <c r="K50" s="829"/>
      <c r="L50" s="829"/>
      <c r="M50" s="946">
        <f>G50*I50</f>
        <v>405.75</v>
      </c>
      <c r="N50" s="946"/>
    </row>
    <row r="51" spans="1:14">
      <c r="A51" s="85" t="s">
        <v>417</v>
      </c>
      <c r="B51" s="816" t="s">
        <v>418</v>
      </c>
      <c r="C51" s="817"/>
      <c r="D51" s="817"/>
      <c r="E51" s="817"/>
      <c r="F51" s="818"/>
      <c r="G51" s="819">
        <v>16.95</v>
      </c>
      <c r="H51" s="820"/>
      <c r="I51" s="823">
        <v>15</v>
      </c>
      <c r="J51" s="824"/>
      <c r="K51" s="823"/>
      <c r="L51" s="824"/>
      <c r="M51" s="946">
        <f t="shared" ref="M51:M66" si="0">G51*I51</f>
        <v>254.25</v>
      </c>
      <c r="N51" s="946"/>
    </row>
    <row r="52" spans="1:14">
      <c r="A52" s="85" t="s">
        <v>417</v>
      </c>
      <c r="B52" s="816" t="s">
        <v>531</v>
      </c>
      <c r="C52" s="817"/>
      <c r="D52" s="817"/>
      <c r="E52" s="817"/>
      <c r="F52" s="818"/>
      <c r="G52" s="819">
        <v>17.84</v>
      </c>
      <c r="H52" s="820"/>
      <c r="I52" s="823">
        <v>15</v>
      </c>
      <c r="J52" s="824"/>
      <c r="K52" s="823"/>
      <c r="L52" s="824"/>
      <c r="M52" s="946">
        <f t="shared" ref="M52" si="1">G52*I52</f>
        <v>267.60000000000002</v>
      </c>
      <c r="N52" s="946"/>
    </row>
    <row r="53" spans="1:14">
      <c r="A53" s="85" t="s">
        <v>422</v>
      </c>
      <c r="B53" s="816" t="s">
        <v>514</v>
      </c>
      <c r="C53" s="817"/>
      <c r="D53" s="817"/>
      <c r="E53" s="817"/>
      <c r="F53" s="818"/>
      <c r="G53" s="819">
        <v>15.47</v>
      </c>
      <c r="H53" s="820"/>
      <c r="I53" s="823">
        <v>15</v>
      </c>
      <c r="J53" s="824"/>
      <c r="K53" s="823"/>
      <c r="L53" s="824"/>
      <c r="M53" s="946">
        <f t="shared" ref="M53" si="2">G53*I53</f>
        <v>232.05</v>
      </c>
      <c r="N53" s="946"/>
    </row>
    <row r="54" spans="1:14">
      <c r="A54" s="85" t="s">
        <v>419</v>
      </c>
      <c r="B54" s="816" t="s">
        <v>420</v>
      </c>
      <c r="C54" s="827"/>
      <c r="D54" s="827"/>
      <c r="E54" s="827"/>
      <c r="F54" s="828"/>
      <c r="G54" s="819">
        <v>17.920000000000002</v>
      </c>
      <c r="H54" s="820"/>
      <c r="I54" s="829">
        <v>5</v>
      </c>
      <c r="J54" s="829"/>
      <c r="K54" s="829"/>
      <c r="L54" s="829"/>
      <c r="M54" s="946">
        <f t="shared" si="0"/>
        <v>89.600000000000009</v>
      </c>
      <c r="N54" s="946"/>
    </row>
    <row r="55" spans="1:14">
      <c r="A55" s="85" t="s">
        <v>422</v>
      </c>
      <c r="B55" s="816" t="s">
        <v>576</v>
      </c>
      <c r="C55" s="827"/>
      <c r="D55" s="827"/>
      <c r="E55" s="827"/>
      <c r="F55" s="828"/>
      <c r="G55" s="819">
        <v>15.21</v>
      </c>
      <c r="H55" s="820"/>
      <c r="I55" s="829">
        <v>5</v>
      </c>
      <c r="J55" s="829"/>
      <c r="K55" s="829"/>
      <c r="L55" s="829"/>
      <c r="M55" s="946">
        <f t="shared" ref="M55" si="3">G55*I55</f>
        <v>76.050000000000011</v>
      </c>
      <c r="N55" s="946"/>
    </row>
    <row r="56" spans="1:14">
      <c r="A56" s="85" t="s">
        <v>344</v>
      </c>
      <c r="B56" s="816" t="s">
        <v>615</v>
      </c>
      <c r="C56" s="827"/>
      <c r="D56" s="827"/>
      <c r="E56" s="827"/>
      <c r="F56" s="828"/>
      <c r="G56" s="819">
        <v>29.07</v>
      </c>
      <c r="H56" s="820"/>
      <c r="I56" s="823">
        <v>5</v>
      </c>
      <c r="J56" s="824"/>
      <c r="K56" s="823"/>
      <c r="L56" s="824"/>
      <c r="M56" s="946">
        <f t="shared" si="0"/>
        <v>145.35</v>
      </c>
      <c r="N56" s="946"/>
    </row>
    <row r="57" spans="1:14">
      <c r="A57" s="85" t="s">
        <v>417</v>
      </c>
      <c r="B57" s="816" t="s">
        <v>421</v>
      </c>
      <c r="C57" s="827"/>
      <c r="D57" s="827"/>
      <c r="E57" s="827"/>
      <c r="F57" s="828"/>
      <c r="G57" s="819">
        <v>17.71</v>
      </c>
      <c r="H57" s="820"/>
      <c r="I57" s="829">
        <v>5</v>
      </c>
      <c r="J57" s="829"/>
      <c r="K57" s="829"/>
      <c r="L57" s="829"/>
      <c r="M57" s="946">
        <f t="shared" si="0"/>
        <v>88.550000000000011</v>
      </c>
      <c r="N57" s="946"/>
    </row>
    <row r="58" spans="1:14">
      <c r="A58" s="85" t="s">
        <v>344</v>
      </c>
      <c r="B58" s="816" t="s">
        <v>404</v>
      </c>
      <c r="C58" s="827"/>
      <c r="D58" s="827"/>
      <c r="E58" s="827"/>
      <c r="F58" s="828"/>
      <c r="G58" s="819">
        <v>28.08</v>
      </c>
      <c r="H58" s="820"/>
      <c r="I58" s="823">
        <v>5</v>
      </c>
      <c r="J58" s="824"/>
      <c r="K58" s="823"/>
      <c r="L58" s="824"/>
      <c r="M58" s="946">
        <f t="shared" si="0"/>
        <v>140.39999999999998</v>
      </c>
      <c r="N58" s="946"/>
    </row>
    <row r="59" spans="1:14">
      <c r="A59" s="85" t="s">
        <v>417</v>
      </c>
      <c r="B59" s="816" t="s">
        <v>573</v>
      </c>
      <c r="C59" s="827"/>
      <c r="D59" s="827"/>
      <c r="E59" s="827"/>
      <c r="F59" s="828"/>
      <c r="G59" s="819">
        <v>20.68</v>
      </c>
      <c r="H59" s="820"/>
      <c r="I59" s="823">
        <v>5</v>
      </c>
      <c r="J59" s="824"/>
      <c r="K59" s="823"/>
      <c r="L59" s="824"/>
      <c r="M59" s="946">
        <f t="shared" ref="M59" si="4">G59*I59</f>
        <v>103.4</v>
      </c>
      <c r="N59" s="946"/>
    </row>
    <row r="60" spans="1:14">
      <c r="A60" s="85" t="s">
        <v>422</v>
      </c>
      <c r="B60" s="816" t="s">
        <v>423</v>
      </c>
      <c r="C60" s="827"/>
      <c r="D60" s="827"/>
      <c r="E60" s="827"/>
      <c r="F60" s="828"/>
      <c r="G60" s="947">
        <v>15.08</v>
      </c>
      <c r="H60" s="820"/>
      <c r="I60" s="823">
        <v>5</v>
      </c>
      <c r="J60" s="824"/>
      <c r="K60" s="823"/>
      <c r="L60" s="824"/>
      <c r="M60" s="946">
        <f t="shared" si="0"/>
        <v>75.400000000000006</v>
      </c>
      <c r="N60" s="946"/>
    </row>
    <row r="61" spans="1:14">
      <c r="A61" s="85" t="s">
        <v>344</v>
      </c>
      <c r="B61" s="816" t="s">
        <v>424</v>
      </c>
      <c r="C61" s="827"/>
      <c r="D61" s="827"/>
      <c r="E61" s="827"/>
      <c r="F61" s="828"/>
      <c r="G61" s="947">
        <v>27.4</v>
      </c>
      <c r="H61" s="820"/>
      <c r="I61" s="823">
        <v>5</v>
      </c>
      <c r="J61" s="824"/>
      <c r="K61" s="823"/>
      <c r="L61" s="824"/>
      <c r="M61" s="946">
        <f t="shared" si="0"/>
        <v>137</v>
      </c>
      <c r="N61" s="946"/>
    </row>
    <row r="62" spans="1:14">
      <c r="A62" s="85" t="s">
        <v>344</v>
      </c>
      <c r="B62" s="816" t="s">
        <v>469</v>
      </c>
      <c r="C62" s="827"/>
      <c r="D62" s="827"/>
      <c r="E62" s="827"/>
      <c r="F62" s="828"/>
      <c r="G62" s="947">
        <v>17.64</v>
      </c>
      <c r="H62" s="820"/>
      <c r="I62" s="823">
        <v>5</v>
      </c>
      <c r="J62" s="824"/>
      <c r="K62" s="823"/>
      <c r="L62" s="824"/>
      <c r="M62" s="946">
        <f t="shared" ref="M62" si="5">G62*I62</f>
        <v>88.2</v>
      </c>
      <c r="N62" s="946"/>
    </row>
    <row r="63" spans="1:14">
      <c r="A63" s="85" t="s">
        <v>417</v>
      </c>
      <c r="B63" s="816" t="s">
        <v>354</v>
      </c>
      <c r="C63" s="827"/>
      <c r="D63" s="827"/>
      <c r="E63" s="827"/>
      <c r="F63" s="828"/>
      <c r="G63" s="947">
        <v>16.02</v>
      </c>
      <c r="H63" s="820"/>
      <c r="I63" s="829">
        <v>5</v>
      </c>
      <c r="J63" s="829"/>
      <c r="K63" s="829"/>
      <c r="L63" s="829"/>
      <c r="M63" s="946">
        <f t="shared" ref="M63:M65" si="6">G63*I63</f>
        <v>80.099999999999994</v>
      </c>
      <c r="N63" s="946"/>
    </row>
    <row r="64" spans="1:14">
      <c r="A64" s="85" t="s">
        <v>422</v>
      </c>
      <c r="B64" s="816" t="s">
        <v>506</v>
      </c>
      <c r="C64" s="827"/>
      <c r="D64" s="827"/>
      <c r="E64" s="827"/>
      <c r="F64" s="828"/>
      <c r="G64" s="947">
        <v>14.94</v>
      </c>
      <c r="H64" s="820"/>
      <c r="I64" s="823">
        <v>5</v>
      </c>
      <c r="J64" s="824"/>
      <c r="K64" s="823"/>
      <c r="L64" s="824"/>
      <c r="M64" s="946">
        <f t="shared" si="6"/>
        <v>74.7</v>
      </c>
      <c r="N64" s="946"/>
    </row>
    <row r="65" spans="1:14">
      <c r="A65" s="85" t="s">
        <v>417</v>
      </c>
      <c r="B65" s="816" t="s">
        <v>639</v>
      </c>
      <c r="C65" s="827"/>
      <c r="D65" s="827"/>
      <c r="E65" s="827"/>
      <c r="F65" s="828"/>
      <c r="G65" s="819">
        <v>17.71</v>
      </c>
      <c r="H65" s="820"/>
      <c r="I65" s="829">
        <v>5</v>
      </c>
      <c r="J65" s="829"/>
      <c r="K65" s="829"/>
      <c r="L65" s="829"/>
      <c r="M65" s="946">
        <f t="shared" si="6"/>
        <v>88.550000000000011</v>
      </c>
      <c r="N65" s="946"/>
    </row>
    <row r="66" spans="1:14">
      <c r="A66" s="85" t="s">
        <v>344</v>
      </c>
      <c r="B66" s="816" t="s">
        <v>638</v>
      </c>
      <c r="C66" s="827"/>
      <c r="D66" s="827"/>
      <c r="E66" s="827"/>
      <c r="F66" s="828"/>
      <c r="G66" s="947">
        <v>17.64</v>
      </c>
      <c r="H66" s="820"/>
      <c r="I66" s="829">
        <v>5</v>
      </c>
      <c r="J66" s="829"/>
      <c r="K66" s="829"/>
      <c r="L66" s="829"/>
      <c r="M66" s="946">
        <f t="shared" si="0"/>
        <v>88.2</v>
      </c>
      <c r="N66" s="946"/>
    </row>
    <row r="67" spans="1:14">
      <c r="A67" s="86">
        <f>COUNTA(B50:F66)</f>
        <v>17</v>
      </c>
      <c r="B67" s="808" t="s">
        <v>308</v>
      </c>
      <c r="C67" s="808"/>
      <c r="D67" s="808"/>
      <c r="E67" s="808"/>
      <c r="F67" s="808"/>
      <c r="G67" s="808"/>
      <c r="H67" s="808"/>
      <c r="I67" s="808"/>
      <c r="J67" s="808"/>
      <c r="K67" s="808"/>
      <c r="L67" s="809"/>
      <c r="M67" s="948">
        <f>SUM(M50:N66)</f>
        <v>2435.1499999999996</v>
      </c>
      <c r="N67" s="948"/>
    </row>
    <row r="68" spans="1:14">
      <c r="A68" s="83"/>
      <c r="B68" s="83"/>
      <c r="C68" s="83"/>
      <c r="D68" s="83"/>
      <c r="E68" s="83"/>
      <c r="F68" s="83"/>
      <c r="G68" s="83"/>
      <c r="H68" s="83"/>
      <c r="I68" s="83"/>
      <c r="J68" s="83"/>
      <c r="K68" s="83"/>
      <c r="L68" s="83"/>
      <c r="M68" s="83"/>
      <c r="N68" s="83"/>
    </row>
    <row r="69" spans="1:14">
      <c r="A69" s="810" t="s">
        <v>309</v>
      </c>
      <c r="B69" s="811"/>
      <c r="C69" s="811"/>
      <c r="D69" s="811"/>
      <c r="E69" s="811"/>
      <c r="F69" s="811"/>
      <c r="G69" s="811"/>
      <c r="H69" s="811"/>
      <c r="I69" s="811"/>
      <c r="J69" s="811"/>
      <c r="K69" s="811"/>
      <c r="L69" s="811"/>
      <c r="M69" s="811"/>
      <c r="N69" s="812"/>
    </row>
    <row r="70" spans="1:14">
      <c r="A70" s="813" t="s">
        <v>310</v>
      </c>
      <c r="B70" s="814"/>
      <c r="C70" s="814"/>
      <c r="D70" s="815"/>
      <c r="E70" s="813" t="s">
        <v>108</v>
      </c>
      <c r="F70" s="814"/>
      <c r="G70" s="814"/>
      <c r="H70" s="814"/>
      <c r="I70" s="814"/>
      <c r="J70" s="814"/>
      <c r="K70" s="814"/>
      <c r="L70" s="814"/>
      <c r="M70" s="794" t="s">
        <v>311</v>
      </c>
      <c r="N70" s="796"/>
    </row>
    <row r="71" spans="1:14" ht="11.25" customHeight="1">
      <c r="A71" s="798"/>
      <c r="B71" s="799"/>
      <c r="C71" s="799"/>
      <c r="D71" s="800"/>
      <c r="E71" s="798"/>
      <c r="F71" s="799"/>
      <c r="G71" s="799"/>
      <c r="H71" s="799"/>
      <c r="I71" s="799"/>
      <c r="J71" s="799"/>
      <c r="K71" s="799"/>
      <c r="L71" s="799"/>
      <c r="M71" s="804"/>
      <c r="N71" s="805"/>
    </row>
    <row r="72" spans="1:14" hidden="1">
      <c r="A72" s="801"/>
      <c r="B72" s="802"/>
      <c r="C72" s="802"/>
      <c r="D72" s="803"/>
      <c r="E72" s="801"/>
      <c r="F72" s="802"/>
      <c r="G72" s="802"/>
      <c r="H72" s="802"/>
      <c r="I72" s="802"/>
      <c r="J72" s="802"/>
      <c r="K72" s="802"/>
      <c r="L72" s="802"/>
      <c r="M72" s="806"/>
      <c r="N72" s="807"/>
    </row>
    <row r="73" spans="1:14" hidden="1">
      <c r="A73" s="798"/>
      <c r="B73" s="799"/>
      <c r="C73" s="799"/>
      <c r="D73" s="800"/>
      <c r="E73" s="798"/>
      <c r="F73" s="799"/>
      <c r="G73" s="799"/>
      <c r="H73" s="799"/>
      <c r="I73" s="799"/>
      <c r="J73" s="799"/>
      <c r="K73" s="799"/>
      <c r="L73" s="799"/>
      <c r="M73" s="804"/>
      <c r="N73" s="805"/>
    </row>
    <row r="74" spans="1:14" hidden="1">
      <c r="A74" s="801"/>
      <c r="B74" s="802"/>
      <c r="C74" s="802"/>
      <c r="D74" s="803"/>
      <c r="E74" s="801"/>
      <c r="F74" s="802"/>
      <c r="G74" s="802"/>
      <c r="H74" s="802"/>
      <c r="I74" s="802"/>
      <c r="J74" s="802"/>
      <c r="K74" s="802"/>
      <c r="L74" s="802"/>
      <c r="M74" s="806"/>
      <c r="N74" s="807"/>
    </row>
    <row r="75" spans="1:14">
      <c r="A75" s="794" t="s">
        <v>312</v>
      </c>
      <c r="B75" s="795"/>
      <c r="C75" s="795"/>
      <c r="D75" s="795"/>
      <c r="E75" s="795"/>
      <c r="F75" s="795"/>
      <c r="G75" s="795"/>
      <c r="H75" s="795"/>
      <c r="I75" s="795"/>
      <c r="J75" s="795"/>
      <c r="K75" s="795"/>
      <c r="L75" s="796"/>
      <c r="M75" s="797"/>
      <c r="N75" s="797"/>
    </row>
    <row r="65384" spans="251:255">
      <c r="IQ65384" s="52" t="s">
        <v>405</v>
      </c>
      <c r="IR65384" s="52" t="s">
        <v>406</v>
      </c>
      <c r="IS65384" s="52" t="s">
        <v>407</v>
      </c>
      <c r="IT65384" s="52" t="s">
        <v>408</v>
      </c>
      <c r="IU65384" s="52" t="s">
        <v>409</v>
      </c>
    </row>
    <row r="65385" spans="251:255">
      <c r="IQ65385" s="52" t="e">
        <f>#REF!&amp;$C$9</f>
        <v>#REF!</v>
      </c>
      <c r="IR65385" s="52" t="e">
        <f>#REF!</f>
        <v>#REF!</v>
      </c>
      <c r="IS65385" s="52" t="e">
        <f>$B$25&amp;" - "&amp;$B$26&amp;" - "&amp;$B$29&amp;" - "&amp;$I$29&amp;" - "&amp;#REF!&amp;" - "&amp;#REF!&amp;" - "&amp;#REF!&amp;" - "&amp;#REF!</f>
        <v>#REF!</v>
      </c>
      <c r="IT65385" s="52" t="e">
        <f>$A$32&amp;": "&amp;$I$32&amp;" - "&amp;#REF!&amp;": "&amp;#REF!&amp;" - "&amp;#REF!&amp;": "&amp;#REF!&amp;" - "&amp;#REF!&amp;": "&amp;#REF!&amp;" - "&amp;#REF!&amp;": "&amp;#REF!&amp;" - "&amp;#REF!&amp;": "&amp;#REF!&amp;" - "&amp;$A$34&amp;": "&amp;$I$34&amp;" - "&amp;$A$35&amp;": "&amp;$I$35&amp;" - "&amp;$A$36&amp;": "&amp;$I$36&amp;" - "&amp;#REF!&amp;": "&amp;#REF!&amp;" - "&amp;#REF!&amp;": "&amp;#REF!&amp;" - "&amp;#REF!&amp;": "&amp;#REF!&amp;" - "&amp;#REF!&amp;": "&amp;#REF!</f>
        <v>#REF!</v>
      </c>
      <c r="IU65385" s="52" t="e">
        <f>#REF!</f>
        <v>#REF!</v>
      </c>
    </row>
  </sheetData>
  <mergeCells count="216">
    <mergeCell ref="A1:N1"/>
    <mergeCell ref="A3:D3"/>
    <mergeCell ref="E3:H3"/>
    <mergeCell ref="I3:N3"/>
    <mergeCell ref="A4:D5"/>
    <mergeCell ref="E4:H5"/>
    <mergeCell ref="I4:N5"/>
    <mergeCell ref="A8:D8"/>
    <mergeCell ref="E8:H8"/>
    <mergeCell ref="I8:J8"/>
    <mergeCell ref="K8:L8"/>
    <mergeCell ref="M8:N8"/>
    <mergeCell ref="A9:B9"/>
    <mergeCell ref="C9:N9"/>
    <mergeCell ref="A6:D7"/>
    <mergeCell ref="E6:H7"/>
    <mergeCell ref="I6:N6"/>
    <mergeCell ref="I7:J7"/>
    <mergeCell ref="K7:L7"/>
    <mergeCell ref="M7:N7"/>
    <mergeCell ref="B26:G26"/>
    <mergeCell ref="I26:N26"/>
    <mergeCell ref="B27:G27"/>
    <mergeCell ref="I27:N27"/>
    <mergeCell ref="B28:G28"/>
    <mergeCell ref="I28:N28"/>
    <mergeCell ref="A10:B10"/>
    <mergeCell ref="C10:N10"/>
    <mergeCell ref="A11:B23"/>
    <mergeCell ref="C11:N23"/>
    <mergeCell ref="A24:N24"/>
    <mergeCell ref="B25:G25"/>
    <mergeCell ref="I25:N25"/>
    <mergeCell ref="O31:P31"/>
    <mergeCell ref="Q31:R31"/>
    <mergeCell ref="A32:H32"/>
    <mergeCell ref="I32:J32"/>
    <mergeCell ref="K32:L32"/>
    <mergeCell ref="M32:N32"/>
    <mergeCell ref="O32:P32"/>
    <mergeCell ref="Q32:R32"/>
    <mergeCell ref="B29:G29"/>
    <mergeCell ref="I29:N29"/>
    <mergeCell ref="A30:N30"/>
    <mergeCell ref="A31:H31"/>
    <mergeCell ref="I31:J31"/>
    <mergeCell ref="K31:L31"/>
    <mergeCell ref="M31:N31"/>
    <mergeCell ref="A34:H34"/>
    <mergeCell ref="I34:J34"/>
    <mergeCell ref="K34:L34"/>
    <mergeCell ref="M34:N34"/>
    <mergeCell ref="O34:P34"/>
    <mergeCell ref="Q34:R34"/>
    <mergeCell ref="A33:H33"/>
    <mergeCell ref="I33:J33"/>
    <mergeCell ref="K33:L33"/>
    <mergeCell ref="M33:N33"/>
    <mergeCell ref="O33:P33"/>
    <mergeCell ref="Q33:R33"/>
    <mergeCell ref="A36:H36"/>
    <mergeCell ref="I36:J36"/>
    <mergeCell ref="K36:L36"/>
    <mergeCell ref="M36:N36"/>
    <mergeCell ref="O36:P36"/>
    <mergeCell ref="Q36:R36"/>
    <mergeCell ref="A35:H35"/>
    <mergeCell ref="I35:J35"/>
    <mergeCell ref="K35:L35"/>
    <mergeCell ref="M35:N35"/>
    <mergeCell ref="O35:P35"/>
    <mergeCell ref="Q35:R35"/>
    <mergeCell ref="A38:H38"/>
    <mergeCell ref="I38:J38"/>
    <mergeCell ref="K38:L38"/>
    <mergeCell ref="M38:N38"/>
    <mergeCell ref="O38:P38"/>
    <mergeCell ref="Q38:R38"/>
    <mergeCell ref="A37:H37"/>
    <mergeCell ref="I37:J37"/>
    <mergeCell ref="K37:L37"/>
    <mergeCell ref="M37:N37"/>
    <mergeCell ref="O37:P37"/>
    <mergeCell ref="Q37:R37"/>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43:N43"/>
    <mergeCell ref="A44:B44"/>
    <mergeCell ref="A45:B45"/>
    <mergeCell ref="A46:B46"/>
    <mergeCell ref="A47:B47"/>
    <mergeCell ref="A48:N48"/>
    <mergeCell ref="A41:H41"/>
    <mergeCell ref="I41:J41"/>
    <mergeCell ref="K41:L41"/>
    <mergeCell ref="M41:N41"/>
    <mergeCell ref="A42:H42"/>
    <mergeCell ref="I42:J42"/>
    <mergeCell ref="K42:L42"/>
    <mergeCell ref="M42:N42"/>
    <mergeCell ref="B49:F49"/>
    <mergeCell ref="G49:H49"/>
    <mergeCell ref="I49:J49"/>
    <mergeCell ref="K49:L49"/>
    <mergeCell ref="M49:N49"/>
    <mergeCell ref="B50:F50"/>
    <mergeCell ref="G50:H50"/>
    <mergeCell ref="I50:J50"/>
    <mergeCell ref="K50:L50"/>
    <mergeCell ref="M50:N50"/>
    <mergeCell ref="B51:F51"/>
    <mergeCell ref="G51:H51"/>
    <mergeCell ref="I51:J51"/>
    <mergeCell ref="K51:L51"/>
    <mergeCell ref="M51:N51"/>
    <mergeCell ref="B53:F53"/>
    <mergeCell ref="G53:H53"/>
    <mergeCell ref="I53:J53"/>
    <mergeCell ref="K53:L53"/>
    <mergeCell ref="M53:N53"/>
    <mergeCell ref="B52:F52"/>
    <mergeCell ref="G52:H52"/>
    <mergeCell ref="I52:J52"/>
    <mergeCell ref="K52:L52"/>
    <mergeCell ref="M52:N52"/>
    <mergeCell ref="B54:F54"/>
    <mergeCell ref="G54:H54"/>
    <mergeCell ref="I54:J54"/>
    <mergeCell ref="K54:L54"/>
    <mergeCell ref="M54:N54"/>
    <mergeCell ref="B56:F56"/>
    <mergeCell ref="G56:H56"/>
    <mergeCell ref="I56:J56"/>
    <mergeCell ref="K56:L56"/>
    <mergeCell ref="M56:N56"/>
    <mergeCell ref="B55:F55"/>
    <mergeCell ref="G55:H55"/>
    <mergeCell ref="I55:J55"/>
    <mergeCell ref="K55:L55"/>
    <mergeCell ref="M55:N55"/>
    <mergeCell ref="B62:F62"/>
    <mergeCell ref="K61:L61"/>
    <mergeCell ref="M61:N61"/>
    <mergeCell ref="G62:H62"/>
    <mergeCell ref="I62:J62"/>
    <mergeCell ref="K62:L62"/>
    <mergeCell ref="M62:N62"/>
    <mergeCell ref="B60:F60"/>
    <mergeCell ref="G60:H60"/>
    <mergeCell ref="I60:J60"/>
    <mergeCell ref="K60:L60"/>
    <mergeCell ref="M60:N60"/>
    <mergeCell ref="B61:F61"/>
    <mergeCell ref="G61:H61"/>
    <mergeCell ref="I61:J61"/>
    <mergeCell ref="I64:J64"/>
    <mergeCell ref="K64:L64"/>
    <mergeCell ref="B63:F63"/>
    <mergeCell ref="G63:H63"/>
    <mergeCell ref="I63:J63"/>
    <mergeCell ref="K63:L63"/>
    <mergeCell ref="M63:N63"/>
    <mergeCell ref="B64:F64"/>
    <mergeCell ref="G64:H64"/>
    <mergeCell ref="M64:N64"/>
    <mergeCell ref="B66:F66"/>
    <mergeCell ref="G66:H66"/>
    <mergeCell ref="I66:J66"/>
    <mergeCell ref="K66:L66"/>
    <mergeCell ref="M66:N66"/>
    <mergeCell ref="B67:L67"/>
    <mergeCell ref="M67:N67"/>
    <mergeCell ref="B65:F65"/>
    <mergeCell ref="G65:H65"/>
    <mergeCell ref="I65:J65"/>
    <mergeCell ref="K65:L65"/>
    <mergeCell ref="M65:N65"/>
    <mergeCell ref="A75:L75"/>
    <mergeCell ref="M75:N75"/>
    <mergeCell ref="A69:N69"/>
    <mergeCell ref="A70:D70"/>
    <mergeCell ref="E70:L70"/>
    <mergeCell ref="M70:N70"/>
    <mergeCell ref="A71:D72"/>
    <mergeCell ref="E71:L72"/>
    <mergeCell ref="M71:N72"/>
    <mergeCell ref="A73:D74"/>
    <mergeCell ref="E73:L74"/>
    <mergeCell ref="M73:N74"/>
    <mergeCell ref="B59:F59"/>
    <mergeCell ref="G59:H59"/>
    <mergeCell ref="I59:J59"/>
    <mergeCell ref="K59:L59"/>
    <mergeCell ref="M59:N59"/>
    <mergeCell ref="B57:F57"/>
    <mergeCell ref="I58:J58"/>
    <mergeCell ref="K58:L58"/>
    <mergeCell ref="M58:N58"/>
    <mergeCell ref="G57:H57"/>
    <mergeCell ref="I57:J57"/>
    <mergeCell ref="K57:L57"/>
    <mergeCell ref="M57:N57"/>
    <mergeCell ref="B58:F58"/>
    <mergeCell ref="G58:H58"/>
  </mergeCells>
  <conditionalFormatting sqref="C45:N47">
    <cfRule type="cellIs" dxfId="47"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5:N47"/>
  </dataValidations>
  <pageMargins left="0.35433070866141736" right="0.35433070866141736" top="0.59055118110236227" bottom="0.59055118110236227" header="0.51181102362204722" footer="0.51181102362204722"/>
  <pageSetup paperSize="9" scale="99" fitToHeight="2" orientation="portrait" r:id="rId1"/>
  <headerFooter alignWithMargins="0"/>
  <rowBreaks count="1" manualBreakCount="1">
    <brk id="41" max="16383" man="1"/>
  </rowBreaks>
</worksheet>
</file>

<file path=xl/worksheets/sheet9.xml><?xml version="1.0" encoding="utf-8"?>
<worksheet xmlns="http://schemas.openxmlformats.org/spreadsheetml/2006/main" xmlns:r="http://schemas.openxmlformats.org/officeDocument/2006/relationships">
  <sheetPr>
    <tabColor rgb="FFFF0000"/>
    <pageSetUpPr fitToPage="1"/>
  </sheetPr>
  <dimension ref="A1:IT65376"/>
  <sheetViews>
    <sheetView topLeftCell="A30" zoomScalePageLayoutView="70" workbookViewId="0">
      <selection activeCell="I41" sqref="I41:J41"/>
    </sheetView>
  </sheetViews>
  <sheetFormatPr defaultColWidth="9.140625" defaultRowHeight="12.75"/>
  <cols>
    <col min="1" max="1" width="9.42578125" style="51" customWidth="1"/>
    <col min="2" max="2" width="11.28515625" style="51" customWidth="1"/>
    <col min="3" max="3" width="6.28515625" style="51" customWidth="1"/>
    <col min="4" max="7" width="6.5703125" style="51" customWidth="1"/>
    <col min="8" max="8" width="5.42578125" style="51" customWidth="1"/>
    <col min="9" max="9" width="6.5703125" style="51" customWidth="1"/>
    <col min="10" max="10" width="6.85546875" style="51" customWidth="1"/>
    <col min="11" max="11" width="4.7109375" style="51" customWidth="1"/>
    <col min="12" max="12" width="7" style="51" customWidth="1"/>
    <col min="13" max="13" width="6.5703125" style="51" customWidth="1"/>
    <col min="14" max="14" width="10" style="51" customWidth="1"/>
    <col min="15" max="15" width="12.5703125" style="51" hidden="1" customWidth="1"/>
    <col min="16" max="16" width="11.42578125" style="51" hidden="1" customWidth="1"/>
    <col min="17" max="17" width="6.42578125" style="51" hidden="1" customWidth="1"/>
    <col min="18" max="243" width="9.140625" style="51"/>
    <col min="244" max="244" width="14.140625" style="51" customWidth="1"/>
    <col min="245" max="16384" width="9.140625" style="51"/>
  </cols>
  <sheetData>
    <row r="1" spans="1:22" ht="18" customHeight="1" thickBot="1">
      <c r="A1" s="915" t="s">
        <v>425</v>
      </c>
      <c r="B1" s="915"/>
      <c r="C1" s="915"/>
      <c r="D1" s="915"/>
      <c r="E1" s="915"/>
      <c r="F1" s="915"/>
      <c r="G1" s="915"/>
      <c r="H1" s="915"/>
      <c r="I1" s="915"/>
      <c r="J1" s="915"/>
      <c r="K1" s="915"/>
      <c r="L1" s="915"/>
      <c r="M1" s="915"/>
      <c r="N1" s="915"/>
    </row>
    <row r="2" spans="1:22" ht="26.25" customHeight="1">
      <c r="A2" s="52"/>
      <c r="B2" s="52"/>
      <c r="C2" s="52"/>
      <c r="D2" s="52"/>
      <c r="E2" s="52"/>
      <c r="F2" s="52"/>
      <c r="G2" s="52"/>
      <c r="H2" s="52"/>
      <c r="I2" s="52"/>
      <c r="J2" s="52"/>
      <c r="K2" s="52"/>
      <c r="L2" s="52"/>
      <c r="M2" s="52"/>
      <c r="N2" s="52"/>
      <c r="O2" s="53"/>
      <c r="P2" s="53"/>
      <c r="Q2" s="53"/>
      <c r="R2" s="53"/>
      <c r="S2" s="53"/>
      <c r="T2" s="53"/>
      <c r="U2" s="53"/>
      <c r="V2" s="53"/>
    </row>
    <row r="3" spans="1:22" s="53" customFormat="1" ht="54" customHeight="1">
      <c r="A3" s="916" t="s">
        <v>366</v>
      </c>
      <c r="B3" s="917"/>
      <c r="C3" s="917"/>
      <c r="D3" s="918"/>
      <c r="E3" s="919" t="s">
        <v>426</v>
      </c>
      <c r="F3" s="920"/>
      <c r="G3" s="920"/>
      <c r="H3" s="921"/>
      <c r="I3" s="960" t="s">
        <v>427</v>
      </c>
      <c r="J3" s="961"/>
      <c r="K3" s="961"/>
      <c r="L3" s="961"/>
      <c r="M3" s="961"/>
      <c r="N3" s="962"/>
    </row>
    <row r="4" spans="1:22" s="53" customFormat="1" ht="12.75" customHeight="1">
      <c r="A4" s="923" t="s">
        <v>353</v>
      </c>
      <c r="B4" s="924"/>
      <c r="C4" s="924"/>
      <c r="D4" s="925"/>
      <c r="E4" s="929" t="s">
        <v>428</v>
      </c>
      <c r="F4" s="930"/>
      <c r="G4" s="930"/>
      <c r="H4" s="930"/>
      <c r="I4" s="931" t="s">
        <v>429</v>
      </c>
      <c r="J4" s="932"/>
      <c r="K4" s="932"/>
      <c r="L4" s="933"/>
      <c r="M4" s="933"/>
      <c r="N4" s="934"/>
    </row>
    <row r="5" spans="1:22" s="53" customFormat="1" ht="21.75" customHeight="1">
      <c r="A5" s="926"/>
      <c r="B5" s="927"/>
      <c r="C5" s="927"/>
      <c r="D5" s="928"/>
      <c r="E5" s="930"/>
      <c r="F5" s="930"/>
      <c r="G5" s="930"/>
      <c r="H5" s="930"/>
      <c r="I5" s="935"/>
      <c r="J5" s="936"/>
      <c r="K5" s="936"/>
      <c r="L5" s="936"/>
      <c r="M5" s="936"/>
      <c r="N5" s="937"/>
    </row>
    <row r="6" spans="1:22" s="53" customFormat="1" ht="21.75" customHeight="1">
      <c r="A6" s="901" t="s">
        <v>272</v>
      </c>
      <c r="B6" s="902"/>
      <c r="C6" s="902"/>
      <c r="D6" s="903"/>
      <c r="E6" s="907" t="s">
        <v>415</v>
      </c>
      <c r="F6" s="907"/>
      <c r="G6" s="907"/>
      <c r="H6" s="908"/>
      <c r="I6" s="911" t="s">
        <v>273</v>
      </c>
      <c r="J6" s="911"/>
      <c r="K6" s="911"/>
      <c r="L6" s="911"/>
      <c r="M6" s="911"/>
      <c r="N6" s="911"/>
    </row>
    <row r="7" spans="1:22" s="53" customFormat="1" ht="27" customHeight="1">
      <c r="A7" s="904"/>
      <c r="B7" s="905"/>
      <c r="C7" s="905"/>
      <c r="D7" s="906"/>
      <c r="E7" s="909"/>
      <c r="F7" s="909"/>
      <c r="G7" s="909"/>
      <c r="H7" s="910"/>
      <c r="I7" s="912">
        <v>2019</v>
      </c>
      <c r="J7" s="913"/>
      <c r="K7" s="914">
        <v>2020</v>
      </c>
      <c r="L7" s="914"/>
      <c r="M7" s="914">
        <v>2021</v>
      </c>
      <c r="N7" s="914"/>
    </row>
    <row r="8" spans="1:22" s="53" customFormat="1" ht="31.5" customHeight="1">
      <c r="A8" s="938" t="s">
        <v>274</v>
      </c>
      <c r="B8" s="939"/>
      <c r="C8" s="939"/>
      <c r="D8" s="940"/>
      <c r="E8" s="941" t="s">
        <v>616</v>
      </c>
      <c r="F8" s="941"/>
      <c r="G8" s="941"/>
      <c r="H8" s="942"/>
      <c r="I8" s="943" t="s">
        <v>313</v>
      </c>
      <c r="J8" s="944"/>
      <c r="K8" s="945"/>
      <c r="L8" s="945"/>
      <c r="M8" s="945"/>
      <c r="N8" s="945"/>
    </row>
    <row r="9" spans="1:22" ht="45.75" customHeight="1">
      <c r="A9" s="896" t="s">
        <v>276</v>
      </c>
      <c r="B9" s="897"/>
      <c r="C9" s="957" t="s">
        <v>587</v>
      </c>
      <c r="D9" s="958"/>
      <c r="E9" s="958"/>
      <c r="F9" s="958"/>
      <c r="G9" s="958"/>
      <c r="H9" s="958"/>
      <c r="I9" s="958"/>
      <c r="J9" s="958"/>
      <c r="K9" s="958"/>
      <c r="L9" s="958"/>
      <c r="M9" s="958"/>
      <c r="N9" s="959"/>
      <c r="Q9" s="54"/>
    </row>
    <row r="10" spans="1:22" ht="38.25" hidden="1" customHeight="1">
      <c r="A10" s="896"/>
      <c r="B10" s="897"/>
      <c r="C10" s="898"/>
      <c r="D10" s="954"/>
      <c r="E10" s="954"/>
      <c r="F10" s="954"/>
      <c r="G10" s="954"/>
      <c r="H10" s="954"/>
      <c r="I10" s="954"/>
      <c r="J10" s="954"/>
      <c r="K10" s="954"/>
      <c r="L10" s="954"/>
      <c r="M10" s="954"/>
      <c r="N10" s="955"/>
      <c r="Q10" s="54"/>
    </row>
    <row r="11" spans="1:22" ht="19.5" customHeight="1">
      <c r="A11" s="877" t="s">
        <v>277</v>
      </c>
      <c r="B11" s="878"/>
      <c r="C11" s="964" t="s">
        <v>617</v>
      </c>
      <c r="D11" s="965"/>
      <c r="E11" s="965"/>
      <c r="F11" s="965"/>
      <c r="G11" s="965"/>
      <c r="H11" s="965"/>
      <c r="I11" s="965"/>
      <c r="J11" s="965"/>
      <c r="K11" s="965"/>
      <c r="L11" s="965"/>
      <c r="M11" s="965"/>
      <c r="N11" s="966"/>
    </row>
    <row r="12" spans="1:22" ht="19.5" customHeight="1">
      <c r="A12" s="879"/>
      <c r="B12" s="880"/>
      <c r="C12" s="967"/>
      <c r="D12" s="968"/>
      <c r="E12" s="968"/>
      <c r="F12" s="968"/>
      <c r="G12" s="968"/>
      <c r="H12" s="968"/>
      <c r="I12" s="968"/>
      <c r="J12" s="968"/>
      <c r="K12" s="968"/>
      <c r="L12" s="968"/>
      <c r="M12" s="968"/>
      <c r="N12" s="969"/>
    </row>
    <row r="13" spans="1:22" ht="64.900000000000006" customHeight="1">
      <c r="A13" s="879"/>
      <c r="B13" s="880"/>
      <c r="C13" s="967"/>
      <c r="D13" s="968"/>
      <c r="E13" s="968"/>
      <c r="F13" s="968"/>
      <c r="G13" s="968"/>
      <c r="H13" s="968"/>
      <c r="I13" s="968"/>
      <c r="J13" s="968"/>
      <c r="K13" s="968"/>
      <c r="L13" s="968"/>
      <c r="M13" s="968"/>
      <c r="N13" s="969"/>
      <c r="O13" s="89"/>
    </row>
    <row r="14" spans="1:22" hidden="1">
      <c r="A14" s="879"/>
      <c r="B14" s="880"/>
      <c r="C14" s="967"/>
      <c r="D14" s="968"/>
      <c r="E14" s="968"/>
      <c r="F14" s="968"/>
      <c r="G14" s="968"/>
      <c r="H14" s="968"/>
      <c r="I14" s="968"/>
      <c r="J14" s="968"/>
      <c r="K14" s="968"/>
      <c r="L14" s="968"/>
      <c r="M14" s="968"/>
      <c r="N14" s="969"/>
    </row>
    <row r="15" spans="1:22" hidden="1">
      <c r="A15" s="879"/>
      <c r="B15" s="880"/>
      <c r="C15" s="967"/>
      <c r="D15" s="968"/>
      <c r="E15" s="968"/>
      <c r="F15" s="968"/>
      <c r="G15" s="968"/>
      <c r="H15" s="968"/>
      <c r="I15" s="968"/>
      <c r="J15" s="968"/>
      <c r="K15" s="968"/>
      <c r="L15" s="968"/>
      <c r="M15" s="968"/>
      <c r="N15" s="969"/>
    </row>
    <row r="16" spans="1:22" hidden="1">
      <c r="A16" s="879"/>
      <c r="B16" s="880"/>
      <c r="C16" s="967"/>
      <c r="D16" s="968"/>
      <c r="E16" s="968"/>
      <c r="F16" s="968"/>
      <c r="G16" s="968"/>
      <c r="H16" s="968"/>
      <c r="I16" s="968"/>
      <c r="J16" s="968"/>
      <c r="K16" s="968"/>
      <c r="L16" s="968"/>
      <c r="M16" s="968"/>
      <c r="N16" s="969"/>
    </row>
    <row r="17" spans="1:165" hidden="1">
      <c r="A17" s="879"/>
      <c r="B17" s="880"/>
      <c r="C17" s="967"/>
      <c r="D17" s="968"/>
      <c r="E17" s="968"/>
      <c r="F17" s="968"/>
      <c r="G17" s="968"/>
      <c r="H17" s="968"/>
      <c r="I17" s="968"/>
      <c r="J17" s="968"/>
      <c r="K17" s="968"/>
      <c r="L17" s="968"/>
      <c r="M17" s="968"/>
      <c r="N17" s="969"/>
    </row>
    <row r="18" spans="1:165" hidden="1">
      <c r="A18" s="879"/>
      <c r="B18" s="880"/>
      <c r="C18" s="967"/>
      <c r="D18" s="968"/>
      <c r="E18" s="968"/>
      <c r="F18" s="968"/>
      <c r="G18" s="968"/>
      <c r="H18" s="968"/>
      <c r="I18" s="968"/>
      <c r="J18" s="968"/>
      <c r="K18" s="968"/>
      <c r="L18" s="968"/>
      <c r="M18" s="968"/>
      <c r="N18" s="969"/>
    </row>
    <row r="19" spans="1:165" hidden="1">
      <c r="A19" s="879"/>
      <c r="B19" s="880"/>
      <c r="C19" s="967"/>
      <c r="D19" s="968"/>
      <c r="E19" s="968"/>
      <c r="F19" s="968"/>
      <c r="G19" s="968"/>
      <c r="H19" s="968"/>
      <c r="I19" s="968"/>
      <c r="J19" s="968"/>
      <c r="K19" s="968"/>
      <c r="L19" s="968"/>
      <c r="M19" s="968"/>
      <c r="N19" s="969"/>
    </row>
    <row r="20" spans="1:165" hidden="1">
      <c r="A20" s="879"/>
      <c r="B20" s="880"/>
      <c r="C20" s="967"/>
      <c r="D20" s="968"/>
      <c r="E20" s="968"/>
      <c r="F20" s="968"/>
      <c r="G20" s="968"/>
      <c r="H20" s="968"/>
      <c r="I20" s="968"/>
      <c r="J20" s="968"/>
      <c r="K20" s="968"/>
      <c r="L20" s="968"/>
      <c r="M20" s="968"/>
      <c r="N20" s="969"/>
    </row>
    <row r="21" spans="1:165" hidden="1">
      <c r="A21" s="879"/>
      <c r="B21" s="880"/>
      <c r="C21" s="967"/>
      <c r="D21" s="968"/>
      <c r="E21" s="968"/>
      <c r="F21" s="968"/>
      <c r="G21" s="968"/>
      <c r="H21" s="968"/>
      <c r="I21" s="968"/>
      <c r="J21" s="968"/>
      <c r="K21" s="968"/>
      <c r="L21" s="968"/>
      <c r="M21" s="968"/>
      <c r="N21" s="969"/>
    </row>
    <row r="22" spans="1:165" hidden="1">
      <c r="A22" s="879"/>
      <c r="B22" s="880"/>
      <c r="C22" s="967"/>
      <c r="D22" s="968"/>
      <c r="E22" s="968"/>
      <c r="F22" s="968"/>
      <c r="G22" s="968"/>
      <c r="H22" s="968"/>
      <c r="I22" s="968"/>
      <c r="J22" s="968"/>
      <c r="K22" s="968"/>
      <c r="L22" s="968"/>
      <c r="M22" s="968"/>
      <c r="N22" s="969"/>
    </row>
    <row r="23" spans="1:165" hidden="1">
      <c r="A23" s="881"/>
      <c r="B23" s="882"/>
      <c r="C23" s="970"/>
      <c r="D23" s="971"/>
      <c r="E23" s="971"/>
      <c r="F23" s="971"/>
      <c r="G23" s="971"/>
      <c r="H23" s="971"/>
      <c r="I23" s="971"/>
      <c r="J23" s="971"/>
      <c r="K23" s="971"/>
      <c r="L23" s="971"/>
      <c r="M23" s="971"/>
      <c r="N23" s="972"/>
    </row>
    <row r="24" spans="1:165">
      <c r="A24" s="854" t="s">
        <v>0</v>
      </c>
      <c r="B24" s="892"/>
      <c r="C24" s="892"/>
      <c r="D24" s="892"/>
      <c r="E24" s="892"/>
      <c r="F24" s="892"/>
      <c r="G24" s="892"/>
      <c r="H24" s="892"/>
      <c r="I24" s="892"/>
      <c r="J24" s="892"/>
      <c r="K24" s="892"/>
      <c r="L24" s="892"/>
      <c r="M24" s="892"/>
      <c r="N24" s="855"/>
      <c r="Q24" s="76"/>
      <c r="R24" s="76"/>
      <c r="S24" s="76"/>
      <c r="T24" s="76"/>
      <c r="U24" s="76"/>
      <c r="V24" s="76"/>
      <c r="W24" s="76"/>
      <c r="X24" s="76"/>
      <c r="Y24" s="76"/>
      <c r="Z24" s="76"/>
      <c r="AA24" s="76"/>
      <c r="AB24" s="76"/>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row>
    <row r="25" spans="1:165" ht="34.5" customHeight="1">
      <c r="A25" s="55">
        <v>1</v>
      </c>
      <c r="B25" s="873" t="s">
        <v>431</v>
      </c>
      <c r="C25" s="874"/>
      <c r="D25" s="874"/>
      <c r="E25" s="874"/>
      <c r="F25" s="874"/>
      <c r="G25" s="875"/>
      <c r="H25" s="55">
        <v>5</v>
      </c>
      <c r="I25" s="893" t="s">
        <v>659</v>
      </c>
      <c r="J25" s="894"/>
      <c r="K25" s="894"/>
      <c r="L25" s="894"/>
      <c r="M25" s="894"/>
      <c r="N25" s="895"/>
      <c r="Q25" s="76"/>
      <c r="R25" s="76"/>
      <c r="S25" s="76"/>
      <c r="T25" s="76"/>
      <c r="U25" s="76"/>
      <c r="V25" s="76"/>
      <c r="W25" s="76"/>
      <c r="X25" s="76"/>
      <c r="Y25" s="76"/>
      <c r="Z25" s="76"/>
      <c r="AA25" s="76"/>
      <c r="AB25" s="76"/>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row>
    <row r="26" spans="1:165" ht="27" customHeight="1">
      <c r="A26" s="55">
        <v>2</v>
      </c>
      <c r="B26" s="873" t="s">
        <v>522</v>
      </c>
      <c r="C26" s="874"/>
      <c r="D26" s="874"/>
      <c r="E26" s="874"/>
      <c r="F26" s="874"/>
      <c r="G26" s="875"/>
      <c r="H26" s="55">
        <v>6</v>
      </c>
      <c r="I26" s="873"/>
      <c r="J26" s="874"/>
      <c r="K26" s="874"/>
      <c r="L26" s="874"/>
      <c r="M26" s="874"/>
      <c r="N26" s="875"/>
      <c r="Q26" s="76"/>
      <c r="R26" s="76"/>
      <c r="S26" s="76"/>
      <c r="T26" s="76"/>
      <c r="U26" s="76"/>
      <c r="V26" s="76"/>
      <c r="W26" s="76"/>
      <c r="X26" s="76"/>
      <c r="Y26" s="76"/>
      <c r="Z26" s="76"/>
      <c r="AA26" s="76"/>
      <c r="AB26" s="76"/>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row>
    <row r="27" spans="1:165" ht="39.6" customHeight="1">
      <c r="A27" s="55">
        <v>3</v>
      </c>
      <c r="B27" s="873" t="s">
        <v>618</v>
      </c>
      <c r="C27" s="874"/>
      <c r="D27" s="874"/>
      <c r="E27" s="874"/>
      <c r="F27" s="874"/>
      <c r="G27" s="875"/>
      <c r="H27" s="55">
        <v>7</v>
      </c>
      <c r="I27" s="873"/>
      <c r="J27" s="874"/>
      <c r="K27" s="874"/>
      <c r="L27" s="874"/>
      <c r="M27" s="874"/>
      <c r="N27" s="875"/>
      <c r="Q27" s="76"/>
      <c r="R27" s="76"/>
      <c r="S27" s="76"/>
      <c r="T27" s="76"/>
      <c r="U27" s="76"/>
      <c r="V27" s="76"/>
      <c r="W27" s="76"/>
      <c r="X27" s="76"/>
      <c r="Y27" s="76"/>
      <c r="Z27" s="76"/>
      <c r="AA27" s="76"/>
      <c r="AB27" s="76"/>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row>
    <row r="28" spans="1:165" ht="45" customHeight="1">
      <c r="A28" s="55">
        <v>4</v>
      </c>
      <c r="B28" s="873" t="s">
        <v>523</v>
      </c>
      <c r="C28" s="874"/>
      <c r="D28" s="874"/>
      <c r="E28" s="874"/>
      <c r="F28" s="874"/>
      <c r="G28" s="875"/>
      <c r="H28" s="55">
        <v>8</v>
      </c>
      <c r="I28" s="873"/>
      <c r="J28" s="874"/>
      <c r="K28" s="874"/>
      <c r="L28" s="874"/>
      <c r="M28" s="874"/>
      <c r="N28" s="875"/>
    </row>
    <row r="29" spans="1:165">
      <c r="A29" s="951" t="s">
        <v>278</v>
      </c>
      <c r="B29" s="952"/>
      <c r="C29" s="952"/>
      <c r="D29" s="952"/>
      <c r="E29" s="952"/>
      <c r="F29" s="952"/>
      <c r="G29" s="952"/>
      <c r="H29" s="952"/>
      <c r="I29" s="952"/>
      <c r="J29" s="952"/>
      <c r="K29" s="952"/>
      <c r="L29" s="952"/>
      <c r="M29" s="952"/>
      <c r="N29" s="953"/>
      <c r="O29" s="56"/>
      <c r="P29" s="56"/>
      <c r="Q29" s="57"/>
    </row>
    <row r="30" spans="1:165" ht="35.25" customHeight="1">
      <c r="A30" s="851" t="s">
        <v>279</v>
      </c>
      <c r="B30" s="852"/>
      <c r="C30" s="852"/>
      <c r="D30" s="852"/>
      <c r="E30" s="852"/>
      <c r="F30" s="852"/>
      <c r="G30" s="852"/>
      <c r="H30" s="853"/>
      <c r="I30" s="854" t="s">
        <v>611</v>
      </c>
      <c r="J30" s="855"/>
      <c r="K30" s="856" t="s">
        <v>612</v>
      </c>
      <c r="L30" s="856"/>
      <c r="M30" s="857" t="s">
        <v>282</v>
      </c>
      <c r="N30" s="857"/>
      <c r="O30" s="114">
        <v>2018</v>
      </c>
      <c r="P30" s="857">
        <v>2019</v>
      </c>
      <c r="Q30" s="857"/>
    </row>
    <row r="31" spans="1:165">
      <c r="A31" s="858" t="s">
        <v>432</v>
      </c>
      <c r="B31" s="859"/>
      <c r="C31" s="859"/>
      <c r="D31" s="859"/>
      <c r="E31" s="859"/>
      <c r="F31" s="859"/>
      <c r="G31" s="859"/>
      <c r="H31" s="860"/>
      <c r="I31" s="847">
        <v>3</v>
      </c>
      <c r="J31" s="847"/>
      <c r="K31" s="847"/>
      <c r="L31" s="847"/>
      <c r="M31" s="848"/>
      <c r="N31" s="848"/>
      <c r="O31" s="113"/>
      <c r="P31" s="848"/>
      <c r="Q31" s="848"/>
    </row>
    <row r="32" spans="1:165" ht="30" customHeight="1">
      <c r="A32" s="858" t="s">
        <v>619</v>
      </c>
      <c r="B32" s="859"/>
      <c r="C32" s="859"/>
      <c r="D32" s="859"/>
      <c r="E32" s="859"/>
      <c r="F32" s="859"/>
      <c r="G32" s="859"/>
      <c r="H32" s="860"/>
      <c r="I32" s="849">
        <v>0.75</v>
      </c>
      <c r="J32" s="847"/>
      <c r="K32" s="949"/>
      <c r="L32" s="949"/>
      <c r="M32" s="950"/>
      <c r="N32" s="950"/>
      <c r="O32" s="113"/>
      <c r="P32" s="847"/>
      <c r="Q32" s="847"/>
    </row>
    <row r="33" spans="1:17" ht="30" customHeight="1">
      <c r="A33" s="858" t="s">
        <v>530</v>
      </c>
      <c r="B33" s="859"/>
      <c r="C33" s="859"/>
      <c r="D33" s="859"/>
      <c r="E33" s="859"/>
      <c r="F33" s="859"/>
      <c r="G33" s="859"/>
      <c r="H33" s="860"/>
      <c r="I33" s="963">
        <v>6</v>
      </c>
      <c r="J33" s="963"/>
      <c r="K33" s="949"/>
      <c r="L33" s="949"/>
      <c r="M33" s="950"/>
      <c r="N33" s="950"/>
      <c r="O33" s="113"/>
      <c r="P33" s="113"/>
      <c r="Q33" s="113"/>
    </row>
    <row r="34" spans="1:17" s="71" customFormat="1">
      <c r="A34" s="858" t="s">
        <v>433</v>
      </c>
      <c r="B34" s="859"/>
      <c r="C34" s="859"/>
      <c r="D34" s="859"/>
      <c r="E34" s="859"/>
      <c r="F34" s="859"/>
      <c r="G34" s="859"/>
      <c r="H34" s="860"/>
      <c r="I34" s="963">
        <v>11</v>
      </c>
      <c r="J34" s="963"/>
      <c r="K34" s="949"/>
      <c r="L34" s="949"/>
      <c r="M34" s="950"/>
      <c r="N34" s="950"/>
      <c r="O34" s="113"/>
      <c r="P34" s="847"/>
      <c r="Q34" s="847"/>
    </row>
    <row r="35" spans="1:17" ht="27" hidden="1" customHeight="1">
      <c r="A35" s="851" t="s">
        <v>283</v>
      </c>
      <c r="B35" s="852"/>
      <c r="C35" s="852"/>
      <c r="D35" s="852"/>
      <c r="E35" s="852"/>
      <c r="F35" s="852"/>
      <c r="G35" s="852"/>
      <c r="H35" s="853"/>
      <c r="I35" s="854" t="s">
        <v>385</v>
      </c>
      <c r="J35" s="855"/>
      <c r="K35" s="856" t="s">
        <v>386</v>
      </c>
      <c r="L35" s="856"/>
      <c r="M35" s="854" t="s">
        <v>282</v>
      </c>
      <c r="N35" s="855"/>
      <c r="O35" s="114">
        <v>2018</v>
      </c>
      <c r="P35" s="857">
        <v>2019</v>
      </c>
      <c r="Q35" s="857"/>
    </row>
    <row r="36" spans="1:17" ht="24" hidden="1" customHeight="1">
      <c r="A36" s="858"/>
      <c r="B36" s="859"/>
      <c r="C36" s="859"/>
      <c r="D36" s="859"/>
      <c r="E36" s="859"/>
      <c r="F36" s="859"/>
      <c r="G36" s="859"/>
      <c r="H36" s="860"/>
      <c r="I36" s="963"/>
      <c r="J36" s="963"/>
      <c r="K36" s="869"/>
      <c r="L36" s="847"/>
      <c r="M36" s="848"/>
      <c r="N36" s="848"/>
      <c r="O36" s="116"/>
      <c r="P36" s="869"/>
      <c r="Q36" s="847"/>
    </row>
    <row r="37" spans="1:17" ht="25.5" hidden="1" customHeight="1">
      <c r="A37" s="858"/>
      <c r="B37" s="859"/>
      <c r="C37" s="859"/>
      <c r="D37" s="859"/>
      <c r="E37" s="859"/>
      <c r="F37" s="859"/>
      <c r="G37" s="859"/>
      <c r="H37" s="860"/>
      <c r="I37" s="963"/>
      <c r="J37" s="963"/>
      <c r="K37" s="869"/>
      <c r="L37" s="847"/>
      <c r="M37" s="848"/>
      <c r="N37" s="848"/>
      <c r="O37" s="116"/>
      <c r="P37" s="869"/>
      <c r="Q37" s="847"/>
    </row>
    <row r="38" spans="1:17" hidden="1">
      <c r="A38" s="851" t="s">
        <v>284</v>
      </c>
      <c r="B38" s="852"/>
      <c r="C38" s="852"/>
      <c r="D38" s="852"/>
      <c r="E38" s="852"/>
      <c r="F38" s="852"/>
      <c r="G38" s="852"/>
      <c r="H38" s="853"/>
      <c r="I38" s="854" t="s">
        <v>385</v>
      </c>
      <c r="J38" s="855"/>
      <c r="K38" s="856" t="s">
        <v>281</v>
      </c>
      <c r="L38" s="856"/>
      <c r="M38" s="857" t="s">
        <v>285</v>
      </c>
      <c r="N38" s="843"/>
      <c r="O38" s="114">
        <v>2017</v>
      </c>
      <c r="P38" s="857">
        <v>2018</v>
      </c>
      <c r="Q38" s="843"/>
    </row>
    <row r="39" spans="1:17" ht="3" customHeight="1">
      <c r="A39" s="858"/>
      <c r="B39" s="859"/>
      <c r="C39" s="859"/>
      <c r="D39" s="859"/>
      <c r="E39" s="859"/>
      <c r="F39" s="859"/>
      <c r="G39" s="859"/>
      <c r="H39" s="860"/>
      <c r="I39" s="862"/>
      <c r="J39" s="862"/>
      <c r="K39" s="847"/>
      <c r="L39" s="847"/>
      <c r="M39" s="848"/>
      <c r="N39" s="848"/>
      <c r="O39" s="115"/>
      <c r="P39" s="862"/>
      <c r="Q39" s="862"/>
    </row>
    <row r="40" spans="1:17" hidden="1">
      <c r="A40" s="851" t="s">
        <v>286</v>
      </c>
      <c r="B40" s="852"/>
      <c r="C40" s="852"/>
      <c r="D40" s="852"/>
      <c r="E40" s="852"/>
      <c r="F40" s="852"/>
      <c r="G40" s="852"/>
      <c r="H40" s="853"/>
      <c r="I40" s="854" t="s">
        <v>385</v>
      </c>
      <c r="J40" s="855"/>
      <c r="K40" s="856" t="s">
        <v>281</v>
      </c>
      <c r="L40" s="856"/>
      <c r="M40" s="857" t="s">
        <v>285</v>
      </c>
      <c r="N40" s="843"/>
      <c r="O40" s="114">
        <v>2017</v>
      </c>
      <c r="P40" s="857">
        <v>2018</v>
      </c>
      <c r="Q40" s="843"/>
    </row>
    <row r="41" spans="1:17">
      <c r="A41" s="844" t="s">
        <v>660</v>
      </c>
      <c r="B41" s="845"/>
      <c r="C41" s="845"/>
      <c r="D41" s="845"/>
      <c r="E41" s="845"/>
      <c r="F41" s="845"/>
      <c r="G41" s="845"/>
      <c r="H41" s="846"/>
      <c r="I41" s="869" t="s">
        <v>661</v>
      </c>
      <c r="J41" s="847"/>
      <c r="K41" s="847"/>
      <c r="L41" s="847"/>
      <c r="M41" s="848"/>
      <c r="N41" s="848"/>
      <c r="O41" s="113"/>
      <c r="P41" s="848"/>
      <c r="Q41" s="848"/>
    </row>
    <row r="42" spans="1:17" ht="16.5" customHeight="1"/>
    <row r="43" spans="1:17">
      <c r="A43" s="840" t="s">
        <v>287</v>
      </c>
      <c r="B43" s="841"/>
      <c r="C43" s="841"/>
      <c r="D43" s="841"/>
      <c r="E43" s="841"/>
      <c r="F43" s="841"/>
      <c r="G43" s="841"/>
      <c r="H43" s="841"/>
      <c r="I43" s="841"/>
      <c r="J43" s="841"/>
      <c r="K43" s="841"/>
      <c r="L43" s="841"/>
      <c r="M43" s="841"/>
      <c r="N43" s="842"/>
    </row>
    <row r="44" spans="1:17" ht="48.75" customHeight="1">
      <c r="A44" s="843" t="s">
        <v>288</v>
      </c>
      <c r="B44" s="843"/>
      <c r="C44" s="58" t="s">
        <v>289</v>
      </c>
      <c r="D44" s="58" t="s">
        <v>290</v>
      </c>
      <c r="E44" s="58" t="s">
        <v>291</v>
      </c>
      <c r="F44" s="58" t="s">
        <v>292</v>
      </c>
      <c r="G44" s="58" t="s">
        <v>293</v>
      </c>
      <c r="H44" s="58" t="s">
        <v>294</v>
      </c>
      <c r="I44" s="58" t="s">
        <v>295</v>
      </c>
      <c r="J44" s="58" t="s">
        <v>296</v>
      </c>
      <c r="K44" s="58" t="s">
        <v>297</v>
      </c>
      <c r="L44" s="58" t="s">
        <v>298</v>
      </c>
      <c r="M44" s="58" t="s">
        <v>299</v>
      </c>
      <c r="N44" s="58" t="s">
        <v>300</v>
      </c>
    </row>
    <row r="45" spans="1:17" ht="14.25" customHeight="1">
      <c r="A45" s="836">
        <f>IF(A25&gt;0,A25,"")</f>
        <v>1</v>
      </c>
      <c r="B45" s="837"/>
      <c r="C45" s="59" t="s">
        <v>275</v>
      </c>
      <c r="D45" s="59" t="s">
        <v>275</v>
      </c>
      <c r="E45" s="59" t="s">
        <v>275</v>
      </c>
      <c r="F45" s="60" t="s">
        <v>275</v>
      </c>
      <c r="G45" s="60" t="s">
        <v>275</v>
      </c>
      <c r="H45" s="60" t="s">
        <v>275</v>
      </c>
      <c r="I45" s="60" t="s">
        <v>275</v>
      </c>
      <c r="J45" s="72"/>
      <c r="K45" s="60"/>
      <c r="L45" s="59"/>
      <c r="M45" s="59"/>
      <c r="N45" s="59"/>
    </row>
    <row r="46" spans="1:17" ht="12" customHeight="1">
      <c r="A46" s="836">
        <f>IF(A26&gt;0,A26,"")</f>
        <v>2</v>
      </c>
      <c r="B46" s="837"/>
      <c r="C46" s="59" t="s">
        <v>275</v>
      </c>
      <c r="D46" s="59" t="s">
        <v>275</v>
      </c>
      <c r="E46" s="59" t="s">
        <v>275</v>
      </c>
      <c r="F46" s="60" t="s">
        <v>275</v>
      </c>
      <c r="G46" s="60" t="s">
        <v>275</v>
      </c>
      <c r="H46" s="60" t="s">
        <v>275</v>
      </c>
      <c r="I46" s="60" t="s">
        <v>313</v>
      </c>
      <c r="J46" s="60" t="s">
        <v>275</v>
      </c>
      <c r="K46" s="60" t="s">
        <v>275</v>
      </c>
      <c r="L46" s="59" t="s">
        <v>275</v>
      </c>
      <c r="M46" s="59" t="s">
        <v>275</v>
      </c>
      <c r="N46" s="59" t="s">
        <v>275</v>
      </c>
    </row>
    <row r="47" spans="1:17">
      <c r="A47" s="836">
        <f>IF(A27&gt;0,A27,"")</f>
        <v>3</v>
      </c>
      <c r="B47" s="837"/>
      <c r="C47" s="59"/>
      <c r="D47" s="78"/>
      <c r="E47" s="59"/>
      <c r="F47" s="60" t="s">
        <v>275</v>
      </c>
      <c r="G47" s="60" t="s">
        <v>275</v>
      </c>
      <c r="H47" s="60" t="s">
        <v>275</v>
      </c>
      <c r="I47" s="60" t="s">
        <v>275</v>
      </c>
      <c r="J47" s="60"/>
      <c r="K47" s="60" t="s">
        <v>346</v>
      </c>
      <c r="L47" s="79" t="s">
        <v>346</v>
      </c>
      <c r="M47" s="60" t="s">
        <v>346</v>
      </c>
      <c r="N47" s="59" t="s">
        <v>346</v>
      </c>
    </row>
    <row r="48" spans="1:17">
      <c r="B48" s="148">
        <v>4</v>
      </c>
      <c r="C48" s="59"/>
      <c r="D48" s="78"/>
      <c r="E48" s="59"/>
      <c r="F48" s="60" t="s">
        <v>313</v>
      </c>
      <c r="G48" s="60" t="s">
        <v>313</v>
      </c>
      <c r="H48" s="60" t="s">
        <v>313</v>
      </c>
      <c r="I48" s="60" t="s">
        <v>313</v>
      </c>
      <c r="J48" s="60" t="s">
        <v>313</v>
      </c>
      <c r="K48" s="60" t="s">
        <v>313</v>
      </c>
      <c r="L48" s="79" t="s">
        <v>313</v>
      </c>
      <c r="M48" s="60" t="s">
        <v>313</v>
      </c>
      <c r="N48" s="59" t="s">
        <v>313</v>
      </c>
    </row>
    <row r="49" spans="1:14" ht="20.25" customHeight="1">
      <c r="A49" s="836">
        <v>5</v>
      </c>
      <c r="B49" s="837"/>
      <c r="C49" s="59"/>
      <c r="D49" s="59"/>
      <c r="E49" s="59"/>
      <c r="F49" s="60"/>
      <c r="G49" s="60"/>
      <c r="H49" s="60"/>
      <c r="I49" s="60"/>
      <c r="J49" s="60"/>
      <c r="K49" s="60"/>
      <c r="L49" s="60"/>
      <c r="M49" s="60"/>
      <c r="N49" s="90" t="s">
        <v>275</v>
      </c>
    </row>
    <row r="50" spans="1:14">
      <c r="A50" s="810" t="s">
        <v>301</v>
      </c>
      <c r="B50" s="811"/>
      <c r="C50" s="811"/>
      <c r="D50" s="811"/>
      <c r="E50" s="811"/>
      <c r="F50" s="811"/>
      <c r="G50" s="811"/>
      <c r="H50" s="811"/>
      <c r="I50" s="811"/>
      <c r="J50" s="811"/>
      <c r="K50" s="811"/>
      <c r="L50" s="811"/>
      <c r="M50" s="811"/>
      <c r="N50" s="812"/>
    </row>
    <row r="51" spans="1:14" ht="31.5" customHeight="1">
      <c r="A51" s="84" t="s">
        <v>302</v>
      </c>
      <c r="B51" s="831" t="s">
        <v>303</v>
      </c>
      <c r="C51" s="832"/>
      <c r="D51" s="832"/>
      <c r="E51" s="832"/>
      <c r="F51" s="833"/>
      <c r="G51" s="834" t="s">
        <v>304</v>
      </c>
      <c r="H51" s="834"/>
      <c r="I51" s="834" t="s">
        <v>305</v>
      </c>
      <c r="J51" s="834"/>
      <c r="K51" s="834" t="s">
        <v>306</v>
      </c>
      <c r="L51" s="834"/>
      <c r="M51" s="835" t="s">
        <v>307</v>
      </c>
      <c r="N51" s="835"/>
    </row>
    <row r="52" spans="1:14">
      <c r="A52" s="85" t="s">
        <v>344</v>
      </c>
      <c r="B52" s="816" t="s">
        <v>416</v>
      </c>
      <c r="C52" s="827"/>
      <c r="D52" s="827"/>
      <c r="E52" s="827"/>
      <c r="F52" s="828"/>
      <c r="G52" s="819">
        <v>27.05</v>
      </c>
      <c r="H52" s="820"/>
      <c r="I52" s="829">
        <v>15</v>
      </c>
      <c r="J52" s="829"/>
      <c r="K52" s="829"/>
      <c r="L52" s="829"/>
      <c r="M52" s="946">
        <f>G52*I52</f>
        <v>405.75</v>
      </c>
      <c r="N52" s="946"/>
    </row>
    <row r="53" spans="1:14" ht="13.15" hidden="1" customHeight="1">
      <c r="A53" s="85" t="s">
        <v>344</v>
      </c>
      <c r="B53" s="816" t="s">
        <v>403</v>
      </c>
      <c r="C53" s="817"/>
      <c r="D53" s="817"/>
      <c r="E53" s="817"/>
      <c r="F53" s="818"/>
      <c r="G53" s="819">
        <v>29.07</v>
      </c>
      <c r="H53" s="820"/>
      <c r="I53" s="823"/>
      <c r="J53" s="824"/>
      <c r="K53" s="823"/>
      <c r="L53" s="824"/>
      <c r="M53" s="946">
        <f t="shared" ref="M53:M60" si="0">G53*I53</f>
        <v>0</v>
      </c>
      <c r="N53" s="946"/>
    </row>
    <row r="54" spans="1:14" ht="13.15" hidden="1" customHeight="1">
      <c r="A54" s="85" t="s">
        <v>344</v>
      </c>
      <c r="B54" s="816" t="s">
        <v>424</v>
      </c>
      <c r="C54" s="827"/>
      <c r="D54" s="827"/>
      <c r="E54" s="827"/>
      <c r="F54" s="828"/>
      <c r="G54" s="819">
        <v>27.4</v>
      </c>
      <c r="H54" s="820"/>
      <c r="I54" s="829"/>
      <c r="J54" s="829"/>
      <c r="K54" s="829"/>
      <c r="L54" s="829"/>
      <c r="M54" s="946">
        <f t="shared" si="0"/>
        <v>0</v>
      </c>
      <c r="N54" s="946"/>
    </row>
    <row r="55" spans="1:14" ht="13.15" hidden="1" customHeight="1">
      <c r="A55" s="85"/>
      <c r="B55" s="816"/>
      <c r="C55" s="827"/>
      <c r="D55" s="827"/>
      <c r="E55" s="827"/>
      <c r="F55" s="828"/>
      <c r="G55" s="819"/>
      <c r="H55" s="820"/>
      <c r="I55" s="829"/>
      <c r="J55" s="829"/>
      <c r="K55" s="829"/>
      <c r="L55" s="829"/>
      <c r="M55" s="946">
        <f t="shared" si="0"/>
        <v>0</v>
      </c>
      <c r="N55" s="946"/>
    </row>
    <row r="56" spans="1:14" ht="13.15" hidden="1" customHeight="1">
      <c r="A56" s="85" t="s">
        <v>434</v>
      </c>
      <c r="B56" s="816" t="s">
        <v>435</v>
      </c>
      <c r="C56" s="827"/>
      <c r="D56" s="827"/>
      <c r="E56" s="827"/>
      <c r="F56" s="828"/>
      <c r="G56" s="819"/>
      <c r="H56" s="820"/>
      <c r="I56" s="829"/>
      <c r="J56" s="829"/>
      <c r="K56" s="829"/>
      <c r="L56" s="829"/>
      <c r="M56" s="946">
        <f t="shared" si="0"/>
        <v>0</v>
      </c>
      <c r="N56" s="946"/>
    </row>
    <row r="57" spans="1:14">
      <c r="A57" s="85" t="s">
        <v>422</v>
      </c>
      <c r="B57" s="816" t="s">
        <v>436</v>
      </c>
      <c r="C57" s="827"/>
      <c r="D57" s="827"/>
      <c r="E57" s="827"/>
      <c r="F57" s="828"/>
      <c r="G57" s="819">
        <v>14.26</v>
      </c>
      <c r="H57" s="820"/>
      <c r="I57" s="829">
        <v>50</v>
      </c>
      <c r="J57" s="829"/>
      <c r="K57" s="829"/>
      <c r="L57" s="829"/>
      <c r="M57" s="946">
        <f t="shared" si="0"/>
        <v>713</v>
      </c>
      <c r="N57" s="946"/>
    </row>
    <row r="58" spans="1:14">
      <c r="A58" s="85" t="s">
        <v>344</v>
      </c>
      <c r="B58" s="816" t="s">
        <v>531</v>
      </c>
      <c r="C58" s="827"/>
      <c r="D58" s="827"/>
      <c r="E58" s="827"/>
      <c r="F58" s="828"/>
      <c r="G58" s="819">
        <v>17.84</v>
      </c>
      <c r="H58" s="820"/>
      <c r="I58" s="829">
        <v>10</v>
      </c>
      <c r="J58" s="829"/>
      <c r="K58" s="829"/>
      <c r="L58" s="829"/>
      <c r="M58" s="946">
        <f t="shared" si="0"/>
        <v>178.4</v>
      </c>
      <c r="N58" s="946"/>
    </row>
    <row r="59" spans="1:14">
      <c r="A59" s="85" t="s">
        <v>419</v>
      </c>
      <c r="B59" s="816" t="s">
        <v>418</v>
      </c>
      <c r="C59" s="827"/>
      <c r="D59" s="827"/>
      <c r="E59" s="827"/>
      <c r="F59" s="828"/>
      <c r="G59" s="819">
        <v>16.95</v>
      </c>
      <c r="H59" s="820"/>
      <c r="I59" s="829">
        <v>10</v>
      </c>
      <c r="J59" s="829"/>
      <c r="K59" s="829"/>
      <c r="L59" s="829"/>
      <c r="M59" s="946">
        <f t="shared" si="0"/>
        <v>169.5</v>
      </c>
      <c r="N59" s="946"/>
    </row>
    <row r="60" spans="1:14">
      <c r="A60" s="85" t="s">
        <v>422</v>
      </c>
      <c r="B60" s="816" t="s">
        <v>514</v>
      </c>
      <c r="C60" s="827"/>
      <c r="D60" s="827"/>
      <c r="E60" s="827"/>
      <c r="F60" s="828"/>
      <c r="G60" s="819">
        <v>15.47</v>
      </c>
      <c r="H60" s="820"/>
      <c r="I60" s="829">
        <v>10</v>
      </c>
      <c r="J60" s="829"/>
      <c r="K60" s="829"/>
      <c r="L60" s="829"/>
      <c r="M60" s="946">
        <f t="shared" si="0"/>
        <v>154.70000000000002</v>
      </c>
      <c r="N60" s="946"/>
    </row>
    <row r="61" spans="1:14">
      <c r="A61" s="86">
        <f>COUNTA(B52:F60)</f>
        <v>8</v>
      </c>
      <c r="B61" s="808" t="s">
        <v>308</v>
      </c>
      <c r="C61" s="808"/>
      <c r="D61" s="808"/>
      <c r="E61" s="808"/>
      <c r="F61" s="808"/>
      <c r="G61" s="808"/>
      <c r="H61" s="808"/>
      <c r="I61" s="808"/>
      <c r="J61" s="808"/>
      <c r="K61" s="808"/>
      <c r="L61" s="809"/>
      <c r="M61" s="948">
        <f>SUM(M52:N60)</f>
        <v>1621.3500000000001</v>
      </c>
      <c r="N61" s="948"/>
    </row>
    <row r="62" spans="1:14">
      <c r="A62" s="810" t="s">
        <v>309</v>
      </c>
      <c r="B62" s="811"/>
      <c r="C62" s="811"/>
      <c r="D62" s="811"/>
      <c r="E62" s="811"/>
      <c r="F62" s="811"/>
      <c r="G62" s="811"/>
      <c r="H62" s="811"/>
      <c r="I62" s="811"/>
      <c r="J62" s="811"/>
      <c r="K62" s="811"/>
      <c r="L62" s="811"/>
      <c r="M62" s="811"/>
      <c r="N62" s="812"/>
    </row>
    <row r="63" spans="1:14">
      <c r="A63" s="813" t="s">
        <v>310</v>
      </c>
      <c r="B63" s="814"/>
      <c r="C63" s="814"/>
      <c r="D63" s="815"/>
      <c r="E63" s="813" t="s">
        <v>108</v>
      </c>
      <c r="F63" s="814"/>
      <c r="G63" s="814"/>
      <c r="H63" s="814"/>
      <c r="I63" s="814"/>
      <c r="J63" s="814"/>
      <c r="K63" s="814"/>
      <c r="L63" s="814"/>
      <c r="M63" s="794" t="s">
        <v>311</v>
      </c>
      <c r="N63" s="796"/>
    </row>
    <row r="64" spans="1:14">
      <c r="A64" s="798"/>
      <c r="B64" s="799"/>
      <c r="C64" s="799"/>
      <c r="D64" s="800"/>
      <c r="E64" s="798"/>
      <c r="F64" s="799"/>
      <c r="G64" s="799"/>
      <c r="H64" s="799"/>
      <c r="I64" s="799"/>
      <c r="J64" s="799"/>
      <c r="K64" s="799"/>
      <c r="L64" s="799"/>
      <c r="M64" s="804"/>
      <c r="N64" s="805"/>
    </row>
    <row r="65" spans="1:14" ht="7.5" customHeight="1">
      <c r="A65" s="801"/>
      <c r="B65" s="802"/>
      <c r="C65" s="802"/>
      <c r="D65" s="803"/>
      <c r="E65" s="801"/>
      <c r="F65" s="802"/>
      <c r="G65" s="802"/>
      <c r="H65" s="802"/>
      <c r="I65" s="802"/>
      <c r="J65" s="802"/>
      <c r="K65" s="802"/>
      <c r="L65" s="802"/>
      <c r="M65" s="806"/>
      <c r="N65" s="807"/>
    </row>
    <row r="66" spans="1:14">
      <c r="A66" s="794" t="s">
        <v>312</v>
      </c>
      <c r="B66" s="795"/>
      <c r="C66" s="795"/>
      <c r="D66" s="795"/>
      <c r="E66" s="795"/>
      <c r="F66" s="795"/>
      <c r="G66" s="795"/>
      <c r="H66" s="795"/>
      <c r="I66" s="795"/>
      <c r="J66" s="795"/>
      <c r="K66" s="795"/>
      <c r="L66" s="796"/>
      <c r="M66" s="797"/>
      <c r="N66" s="797"/>
    </row>
    <row r="65375" spans="250:254">
      <c r="IP65375" s="52" t="s">
        <v>405</v>
      </c>
      <c r="IQ65375" s="52" t="s">
        <v>406</v>
      </c>
      <c r="IR65375" s="52" t="s">
        <v>407</v>
      </c>
      <c r="IS65375" s="52" t="s">
        <v>408</v>
      </c>
      <c r="IT65375" s="52" t="s">
        <v>409</v>
      </c>
    </row>
    <row r="65376" spans="250:254">
      <c r="IP65376" s="52" t="e">
        <f>#REF!&amp;$C$9</f>
        <v>#REF!</v>
      </c>
      <c r="IQ65376" s="52" t="e">
        <f>#REF!</f>
        <v>#REF!</v>
      </c>
      <c r="IR65376" s="52" t="e">
        <f>$B$25&amp;" - "&amp;$B$26&amp;" - "&amp;#REF!&amp;" - "&amp;#REF!&amp;" - "&amp;#REF!&amp;" - "&amp;#REF!&amp;" - "&amp;#REF!&amp;" - "&amp;#REF!</f>
        <v>#REF!</v>
      </c>
      <c r="IS65376" s="52" t="e">
        <f>#REF!&amp;": "&amp;$I$31&amp;" - "&amp;#REF!&amp;": "&amp;#REF!&amp;" - "&amp;#REF!&amp;": "&amp;#REF!&amp;" - "&amp;#REF!&amp;": "&amp;#REF!&amp;" - "&amp;#REF!&amp;": "&amp;#REF!&amp;" - "&amp;#REF!&amp;": "&amp;#REF!&amp;" - "&amp;$A$34&amp;": "&amp;$I$34&amp;" - "&amp;$A$35&amp;": "&amp;$I$35&amp;" - "&amp;$A$36&amp;": "&amp;$I$36&amp;" - "&amp;#REF!&amp;": "&amp;#REF!&amp;" - "&amp;#REF!&amp;": "&amp;#REF!&amp;" - "&amp;#REF!&amp;": "&amp;#REF!&amp;" - "&amp;#REF!&amp;": "&amp;#REF!</f>
        <v>#REF!</v>
      </c>
      <c r="IT65376" s="52" t="e">
        <f>#REF!</f>
        <v>#REF!</v>
      </c>
    </row>
  </sheetData>
  <mergeCells count="161">
    <mergeCell ref="A6:D7"/>
    <mergeCell ref="E6:H7"/>
    <mergeCell ref="I6:N6"/>
    <mergeCell ref="I7:J7"/>
    <mergeCell ref="K7:L7"/>
    <mergeCell ref="M7:N7"/>
    <mergeCell ref="A1:N1"/>
    <mergeCell ref="A3:D3"/>
    <mergeCell ref="E3:H3"/>
    <mergeCell ref="I3:N3"/>
    <mergeCell ref="A4:D5"/>
    <mergeCell ref="E4:H5"/>
    <mergeCell ref="I4:N5"/>
    <mergeCell ref="A10:B10"/>
    <mergeCell ref="C10:N10"/>
    <mergeCell ref="A11:B23"/>
    <mergeCell ref="C11:N23"/>
    <mergeCell ref="A24:N24"/>
    <mergeCell ref="B25:G25"/>
    <mergeCell ref="I25:N25"/>
    <mergeCell ref="A8:D8"/>
    <mergeCell ref="E8:H8"/>
    <mergeCell ref="I8:J8"/>
    <mergeCell ref="K8:L8"/>
    <mergeCell ref="M8:N8"/>
    <mergeCell ref="A9:B9"/>
    <mergeCell ref="C9:N9"/>
    <mergeCell ref="A29:N29"/>
    <mergeCell ref="A30:H30"/>
    <mergeCell ref="I30:J30"/>
    <mergeCell ref="K30:L30"/>
    <mergeCell ref="M30:N30"/>
    <mergeCell ref="B26:G26"/>
    <mergeCell ref="I26:N26"/>
    <mergeCell ref="B27:G27"/>
    <mergeCell ref="I27:N27"/>
    <mergeCell ref="B28:G28"/>
    <mergeCell ref="I28:N28"/>
    <mergeCell ref="A31:H31"/>
    <mergeCell ref="I32:J32"/>
    <mergeCell ref="K32:L32"/>
    <mergeCell ref="M32:N32"/>
    <mergeCell ref="P32:Q32"/>
    <mergeCell ref="P30:Q30"/>
    <mergeCell ref="I31:J31"/>
    <mergeCell ref="K31:L31"/>
    <mergeCell ref="M31:N31"/>
    <mergeCell ref="P31:Q31"/>
    <mergeCell ref="A32:H32"/>
    <mergeCell ref="A35:H35"/>
    <mergeCell ref="I35:J35"/>
    <mergeCell ref="K35:L35"/>
    <mergeCell ref="M35:N35"/>
    <mergeCell ref="P35:Q35"/>
    <mergeCell ref="A34:H34"/>
    <mergeCell ref="I34:J34"/>
    <mergeCell ref="K34:L34"/>
    <mergeCell ref="M34:N34"/>
    <mergeCell ref="P34:Q34"/>
    <mergeCell ref="A37:H37"/>
    <mergeCell ref="I37:J37"/>
    <mergeCell ref="K37:L37"/>
    <mergeCell ref="M37:N37"/>
    <mergeCell ref="P37:Q37"/>
    <mergeCell ref="A36:H36"/>
    <mergeCell ref="I36:J36"/>
    <mergeCell ref="K36:L36"/>
    <mergeCell ref="M36:N36"/>
    <mergeCell ref="P36:Q36"/>
    <mergeCell ref="A39:H39"/>
    <mergeCell ref="I39:J39"/>
    <mergeCell ref="K39:L39"/>
    <mergeCell ref="M39:N39"/>
    <mergeCell ref="P39:Q39"/>
    <mergeCell ref="A38:H38"/>
    <mergeCell ref="I38:J38"/>
    <mergeCell ref="K38:L38"/>
    <mergeCell ref="M38:N38"/>
    <mergeCell ref="P38:Q38"/>
    <mergeCell ref="A41:H41"/>
    <mergeCell ref="I41:J41"/>
    <mergeCell ref="K41:L41"/>
    <mergeCell ref="M41:N41"/>
    <mergeCell ref="P41:Q41"/>
    <mergeCell ref="A40:H40"/>
    <mergeCell ref="I40:J40"/>
    <mergeCell ref="K40:L40"/>
    <mergeCell ref="M40:N40"/>
    <mergeCell ref="P40:Q40"/>
    <mergeCell ref="A50:N50"/>
    <mergeCell ref="B51:F51"/>
    <mergeCell ref="G51:H51"/>
    <mergeCell ref="I51:J51"/>
    <mergeCell ref="K51:L51"/>
    <mergeCell ref="M51:N51"/>
    <mergeCell ref="A43:N43"/>
    <mergeCell ref="A44:B44"/>
    <mergeCell ref="A45:B45"/>
    <mergeCell ref="A46:B46"/>
    <mergeCell ref="A47:B47"/>
    <mergeCell ref="A49:B49"/>
    <mergeCell ref="B52:F52"/>
    <mergeCell ref="G52:H52"/>
    <mergeCell ref="I52:J52"/>
    <mergeCell ref="K52:L52"/>
    <mergeCell ref="M52:N52"/>
    <mergeCell ref="B53:F53"/>
    <mergeCell ref="G53:H53"/>
    <mergeCell ref="I53:J53"/>
    <mergeCell ref="K53:L53"/>
    <mergeCell ref="M53:N53"/>
    <mergeCell ref="B54:F54"/>
    <mergeCell ref="G54:H54"/>
    <mergeCell ref="I54:J54"/>
    <mergeCell ref="K54:L54"/>
    <mergeCell ref="M54:N54"/>
    <mergeCell ref="B55:F55"/>
    <mergeCell ref="G55:H55"/>
    <mergeCell ref="I55:J55"/>
    <mergeCell ref="K55:L55"/>
    <mergeCell ref="M55:N55"/>
    <mergeCell ref="M58:N58"/>
    <mergeCell ref="B59:F59"/>
    <mergeCell ref="G59:H59"/>
    <mergeCell ref="I59:J59"/>
    <mergeCell ref="K59:L59"/>
    <mergeCell ref="M59:N59"/>
    <mergeCell ref="B56:F56"/>
    <mergeCell ref="G56:H56"/>
    <mergeCell ref="I56:J56"/>
    <mergeCell ref="K56:L56"/>
    <mergeCell ref="M56:N56"/>
    <mergeCell ref="B57:F57"/>
    <mergeCell ref="G57:H57"/>
    <mergeCell ref="I57:J57"/>
    <mergeCell ref="K57:L57"/>
    <mergeCell ref="M57:N57"/>
    <mergeCell ref="A33:H33"/>
    <mergeCell ref="I33:J33"/>
    <mergeCell ref="K33:L33"/>
    <mergeCell ref="M33:N33"/>
    <mergeCell ref="A66:L66"/>
    <mergeCell ref="M66:N66"/>
    <mergeCell ref="A62:N62"/>
    <mergeCell ref="A63:D63"/>
    <mergeCell ref="E63:L63"/>
    <mergeCell ref="M63:N63"/>
    <mergeCell ref="A64:D65"/>
    <mergeCell ref="E64:L65"/>
    <mergeCell ref="M64:N65"/>
    <mergeCell ref="B60:F60"/>
    <mergeCell ref="G60:H60"/>
    <mergeCell ref="I60:J60"/>
    <mergeCell ref="K60:L60"/>
    <mergeCell ref="M60:N60"/>
    <mergeCell ref="B61:L61"/>
    <mergeCell ref="M61:N61"/>
    <mergeCell ref="B58:F58"/>
    <mergeCell ref="G58:H58"/>
    <mergeCell ref="I58:J58"/>
    <mergeCell ref="K58:L58"/>
  </mergeCells>
  <conditionalFormatting sqref="C45:N49">
    <cfRule type="cellIs" dxfId="46"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45:N49"/>
  </dataValidations>
  <pageMargins left="0.35433070866141736" right="0.35433070866141736" top="0.59055118110236227" bottom="0.59055118110236227" header="0.51181102362204722" footer="0.51181102362204722"/>
  <pageSetup paperSize="9" scale="95" fitToHeight="2" orientation="portrait" r:id="rId1"/>
  <headerFooter alignWithMargins="0"/>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24</vt:i4>
      </vt:variant>
      <vt:variant>
        <vt:lpstr>Intervalli denominati</vt:lpstr>
      </vt:variant>
      <vt:variant>
        <vt:i4>20</vt:i4>
      </vt:variant>
    </vt:vector>
  </HeadingPairs>
  <TitlesOfParts>
    <vt:vector size="44" baseType="lpstr">
      <vt:lpstr>Schema Generale</vt:lpstr>
      <vt:lpstr>Organizzazione</vt:lpstr>
      <vt:lpstr>Caratteristiche</vt:lpstr>
      <vt:lpstr>Economico Patrimoniale</vt:lpstr>
      <vt:lpstr>Missione programma processo</vt:lpstr>
      <vt:lpstr>ELENCO OBIETTIVI </vt:lpstr>
      <vt:lpstr>1 Anticorruzione </vt:lpstr>
      <vt:lpstr>2  - REGISTRO SEGNALAZ</vt:lpstr>
      <vt:lpstr>3 - SEGR PROGETTI SCUOLA LAV </vt:lpstr>
      <vt:lpstr>4 - TIROCINI</vt:lpstr>
      <vt:lpstr>5. A.N.P.R.</vt:lpstr>
      <vt:lpstr>6. FATTURAZIONE ELETTRONICA</vt:lpstr>
      <vt:lpstr>7 RAG.Comun.PIATT.CREDITI</vt:lpstr>
      <vt:lpstr>8 RAG.BANCA DATI IMU-TASI </vt:lpstr>
      <vt:lpstr>9. ARCHIVIO PRATICHE EDILIZIE</vt:lpstr>
      <vt:lpstr>10 UTC AUDIO VIDEO CC</vt:lpstr>
      <vt:lpstr>11 UTC Opere pubbliche</vt:lpstr>
      <vt:lpstr>12 UTC ROTONDA</vt:lpstr>
      <vt:lpstr>13 VIGILI PATTUGLIA DECORO</vt:lpstr>
      <vt:lpstr>14 VIGILI FORMAZ. NELLE SCUOLE</vt:lpstr>
      <vt:lpstr>15 VIGILI DIVIETI SOSTA</vt:lpstr>
      <vt:lpstr>16 VIGILI DIVIETO SOSTA SPAZZAM</vt:lpstr>
      <vt:lpstr>17 TRASVERSALE POTENZ. INFORM </vt:lpstr>
      <vt:lpstr>18 TRASV. COLLABORAZIONE EVENTI</vt:lpstr>
      <vt:lpstr>'1 Anticorruzione '!Area_stampa</vt:lpstr>
      <vt:lpstr>'10 UTC AUDIO VIDEO CC'!Area_stampa</vt:lpstr>
      <vt:lpstr>'11 UTC Opere pubbliche'!Area_stampa</vt:lpstr>
      <vt:lpstr>'12 UTC ROTONDA'!Area_stampa</vt:lpstr>
      <vt:lpstr>'13 VIGILI PATTUGLIA DECORO'!Area_stampa</vt:lpstr>
      <vt:lpstr>'14 VIGILI FORMAZ. NELLE SCUOLE'!Area_stampa</vt:lpstr>
      <vt:lpstr>'15 VIGILI DIVIETI SOSTA'!Area_stampa</vt:lpstr>
      <vt:lpstr>'16 VIGILI DIVIETO SOSTA SPAZZAM'!Area_stampa</vt:lpstr>
      <vt:lpstr>'17 TRASVERSALE POTENZ. INFORM '!Area_stampa</vt:lpstr>
      <vt:lpstr>'18 TRASV. COLLABORAZIONE EVENTI'!Area_stampa</vt:lpstr>
      <vt:lpstr>'2  - REGISTRO SEGNALAZ'!Area_stampa</vt:lpstr>
      <vt:lpstr>'3 - SEGR PROGETTI SCUOLA LAV '!Area_stampa</vt:lpstr>
      <vt:lpstr>'4 - TIROCINI'!Area_stampa</vt:lpstr>
      <vt:lpstr>'5. A.N.P.R.'!Area_stampa</vt:lpstr>
      <vt:lpstr>'7 RAG.Comun.PIATT.CREDITI'!Area_stampa</vt:lpstr>
      <vt:lpstr>'8 RAG.BANCA DATI IMU-TASI '!Area_stampa</vt:lpstr>
      <vt:lpstr>'9. ARCHIVIO PRATICHE EDILIZIE'!Area_stampa</vt:lpstr>
      <vt:lpstr>Caratteristiche!Area_stampa</vt:lpstr>
      <vt:lpstr>'ELENCO OBIETTIVI '!Area_stampa</vt:lpstr>
      <vt:lpstr>'Missione programma processo'!Area_stampa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RAVINALE</dc:creator>
  <cp:lastModifiedBy>ravinale.ca</cp:lastModifiedBy>
  <cp:lastPrinted>2019-04-24T12:43:01Z</cp:lastPrinted>
  <dcterms:created xsi:type="dcterms:W3CDTF">2006-09-16T00:00:00Z</dcterms:created>
  <dcterms:modified xsi:type="dcterms:W3CDTF">2019-05-03T10:56:15Z</dcterms:modified>
</cp:coreProperties>
</file>