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S:\Stefano\Oneri\2026\"/>
    </mc:Choice>
  </mc:AlternateContent>
  <xr:revisionPtr revIDLastSave="0" documentId="13_ncr:1_{E5D7C95A-7284-4BEF-9802-4E5F649A77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ifre" sheetId="3" r:id="rId1"/>
    <sheet name="Calcolo" sheetId="1" r:id="rId2"/>
    <sheet name="Valori base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3" l="1"/>
  <c r="F35" i="3" s="1"/>
  <c r="D31" i="3"/>
  <c r="D35" i="3" s="1"/>
  <c r="G23" i="1" l="1"/>
  <c r="C23" i="1"/>
  <c r="C26" i="2"/>
  <c r="F24" i="1" s="1"/>
  <c r="C25" i="2"/>
  <c r="F23" i="1" s="1"/>
  <c r="B24" i="2"/>
  <c r="B22" i="1" s="1"/>
  <c r="C24" i="2"/>
  <c r="F22" i="1" s="1"/>
  <c r="B26" i="2"/>
  <c r="B24" i="1" s="1"/>
  <c r="B25" i="2"/>
  <c r="B23" i="1" s="1"/>
  <c r="H23" i="1" l="1"/>
  <c r="H24" i="1"/>
  <c r="D22" i="1"/>
  <c r="D24" i="1"/>
  <c r="F25" i="1"/>
  <c r="H22" i="1"/>
  <c r="D23" i="1"/>
  <c r="B25" i="1"/>
  <c r="C9" i="2"/>
  <c r="H25" i="1" l="1"/>
  <c r="D25" i="1"/>
  <c r="B31" i="3" l="1"/>
  <c r="B33" i="3" s="1"/>
  <c r="B35" i="3" l="1"/>
  <c r="B36" i="3" s="1"/>
  <c r="K16" i="1"/>
  <c r="AA16" i="1" l="1"/>
  <c r="W16" i="1"/>
  <c r="S16" i="1"/>
  <c r="O16" i="1"/>
  <c r="G16" i="1"/>
  <c r="C16" i="1"/>
  <c r="AA8" i="1"/>
  <c r="W8" i="1"/>
  <c r="S8" i="1"/>
  <c r="O8" i="1"/>
  <c r="K8" i="1"/>
  <c r="G8" i="1"/>
  <c r="C8" i="1"/>
  <c r="H13" i="2" l="1"/>
  <c r="Z8" i="1" s="1"/>
  <c r="G14" i="2"/>
  <c r="G20" i="2" s="1"/>
  <c r="V17" i="1" s="1"/>
  <c r="G13" i="2"/>
  <c r="V8" i="1" s="1"/>
  <c r="G12" i="2"/>
  <c r="G18" i="2" s="1"/>
  <c r="V15" i="1" s="1"/>
  <c r="F13" i="2"/>
  <c r="R8" i="1" s="1"/>
  <c r="E13" i="2"/>
  <c r="N8" i="1" s="1"/>
  <c r="D13" i="2"/>
  <c r="J8" i="1" s="1"/>
  <c r="C13" i="2"/>
  <c r="C14" i="2"/>
  <c r="C20" i="2" s="1"/>
  <c r="F17" i="1" s="1"/>
  <c r="C12" i="2"/>
  <c r="F7" i="1" s="1"/>
  <c r="B14" i="2"/>
  <c r="B9" i="1" s="1"/>
  <c r="B13" i="2"/>
  <c r="B8" i="1" s="1"/>
  <c r="B12" i="2"/>
  <c r="B18" i="2" s="1"/>
  <c r="B15" i="1" s="1"/>
  <c r="F9" i="1" l="1"/>
  <c r="C19" i="2"/>
  <c r="C15" i="2"/>
  <c r="B7" i="1"/>
  <c r="H19" i="2"/>
  <c r="Z16" i="1" s="1"/>
  <c r="V9" i="1"/>
  <c r="G19" i="2"/>
  <c r="V16" i="1" s="1"/>
  <c r="V7" i="1"/>
  <c r="F19" i="2"/>
  <c r="R16" i="1" s="1"/>
  <c r="E19" i="2"/>
  <c r="N16" i="1" s="1"/>
  <c r="D19" i="2"/>
  <c r="J16" i="1" s="1"/>
  <c r="F8" i="1"/>
  <c r="C18" i="2"/>
  <c r="F15" i="1" s="1"/>
  <c r="B20" i="2"/>
  <c r="B17" i="1" s="1"/>
  <c r="B19" i="2"/>
  <c r="B16" i="1" s="1"/>
  <c r="H7" i="1"/>
  <c r="F16" i="1" l="1"/>
  <c r="F18" i="1" s="1"/>
  <c r="C21" i="2"/>
  <c r="X17" i="1"/>
  <c r="X15" i="1"/>
  <c r="X9" i="1"/>
  <c r="X7" i="1"/>
  <c r="V10" i="1"/>
  <c r="V18" i="1"/>
  <c r="AB16" i="1"/>
  <c r="AB18" i="1" s="1"/>
  <c r="X16" i="1"/>
  <c r="AB8" i="1"/>
  <c r="AB10" i="1" s="1"/>
  <c r="X8" i="1"/>
  <c r="F10" i="1"/>
  <c r="B18" i="1"/>
  <c r="B10" i="1"/>
  <c r="X18" i="1" l="1"/>
  <c r="X10" i="1"/>
  <c r="D17" i="1"/>
  <c r="D16" i="1"/>
  <c r="D15" i="1"/>
  <c r="H17" i="1"/>
  <c r="T16" i="1"/>
  <c r="T18" i="1" s="1"/>
  <c r="P16" i="1"/>
  <c r="P18" i="1" s="1"/>
  <c r="L16" i="1"/>
  <c r="L18" i="1" s="1"/>
  <c r="H16" i="1"/>
  <c r="H15" i="1"/>
  <c r="H9" i="1"/>
  <c r="H8" i="1"/>
  <c r="D9" i="1"/>
  <c r="D8" i="1"/>
  <c r="D7" i="1"/>
  <c r="B28" i="1" l="1"/>
  <c r="B21" i="3" s="1"/>
  <c r="B30" i="1"/>
  <c r="B23" i="3" s="1"/>
  <c r="H18" i="1"/>
  <c r="D18" i="1"/>
  <c r="T8" i="1"/>
  <c r="T10" i="1" s="1"/>
  <c r="P8" i="1"/>
  <c r="P10" i="1" s="1"/>
  <c r="L8" i="1"/>
  <c r="L10" i="1" s="1"/>
  <c r="H10" i="1"/>
  <c r="B29" i="1" l="1"/>
  <c r="B31" i="1" s="1"/>
  <c r="B24" i="3" s="1"/>
  <c r="D10" i="1"/>
  <c r="D28" i="1" l="1"/>
  <c r="B25" i="3" s="1"/>
  <c r="B22" i="3"/>
  <c r="B42" i="3"/>
</calcChain>
</file>

<file path=xl/sharedStrings.xml><?xml version="1.0" encoding="utf-8"?>
<sst xmlns="http://schemas.openxmlformats.org/spreadsheetml/2006/main" count="194" uniqueCount="53">
  <si>
    <t>Nuova costruzione</t>
  </si>
  <si>
    <t>residenziale</t>
  </si>
  <si>
    <t>CC</t>
  </si>
  <si>
    <t>Prim</t>
  </si>
  <si>
    <t>Sec</t>
  </si>
  <si>
    <t>commerciale</t>
  </si>
  <si>
    <t>superficie</t>
  </si>
  <si>
    <t>costo</t>
  </si>
  <si>
    <t>magazzino</t>
  </si>
  <si>
    <t>-</t>
  </si>
  <si>
    <t>parcheggio</t>
  </si>
  <si>
    <t>Ristrutturazione</t>
  </si>
  <si>
    <t>artigianale</t>
  </si>
  <si>
    <t>TOTALE</t>
  </si>
  <si>
    <t>TOT</t>
  </si>
  <si>
    <t>turistica</t>
  </si>
  <si>
    <t>servizi</t>
  </si>
  <si>
    <t>Tabella non utilizzabile in caso di intervento in area soggetta a SUA</t>
  </si>
  <si>
    <t>residenza</t>
  </si>
  <si>
    <t>Tariffa base</t>
  </si>
  <si>
    <t>scomputabile</t>
  </si>
  <si>
    <t>destinazione</t>
  </si>
  <si>
    <t>Da versare</t>
  </si>
  <si>
    <t>Primaria</t>
  </si>
  <si>
    <t>Secondaria</t>
  </si>
  <si>
    <t>Costo di costruzione</t>
  </si>
  <si>
    <t>Di cui scomputabile</t>
  </si>
  <si>
    <t>Tabella non utilizzabile in caso di intervento in area soggetta a SUA o in caso di svincolo alberghiero</t>
  </si>
  <si>
    <t>Il parametro dimensionale cui fare riferimento per l'applicazione del contributo di costruzione è costituito dalla superficie utile (SU), come definita nel Regolamento Edilizio Tipo ai sensi dell'art.10 comma 1 della L.R.25/95</t>
  </si>
  <si>
    <t>Volume</t>
  </si>
  <si>
    <t>Abitanti insediabili</t>
  </si>
  <si>
    <t>Totale da reperire</t>
  </si>
  <si>
    <t>Standard mq/ab</t>
  </si>
  <si>
    <t>Monetizzazione tot</t>
  </si>
  <si>
    <t xml:space="preserve">Reperimento standard urbanistici </t>
  </si>
  <si>
    <t>Ristrutturazione edifici degradati</t>
  </si>
  <si>
    <t>,</t>
  </si>
  <si>
    <t>ERP</t>
  </si>
  <si>
    <t>Contributo straordinario</t>
  </si>
  <si>
    <t>?</t>
  </si>
  <si>
    <t>TOTALE dovuto</t>
  </si>
  <si>
    <t>Contributo di costruzione per l'anno 2025</t>
  </si>
  <si>
    <t>Tabella calcolo contributo di costruzione anno 2025</t>
  </si>
  <si>
    <t>Superficie di vendita</t>
  </si>
  <si>
    <t>Da reperire 80%</t>
  </si>
  <si>
    <t>Inserire la superficie di riferimento (superficie utile) in mq nelle caselle rosse</t>
  </si>
  <si>
    <t>Ristrutt. edifici degradati</t>
  </si>
  <si>
    <t>Monetizzazione</t>
  </si>
  <si>
    <t>Monetizzazione a mq</t>
  </si>
  <si>
    <t>produttiva</t>
  </si>
  <si>
    <t>Superficie totale</t>
  </si>
  <si>
    <t>Da reperire 10%</t>
  </si>
  <si>
    <t>Valori base anno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</si>
</sst>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164" fontId="0" fillId="0" borderId="7" xfId="0" applyNumberFormat="1" applyBorder="1"/>
    <xf numFmtId="0" fontId="0" fillId="0" borderId="1" xfId="0" applyBorder="1"/>
    <xf numFmtId="164" fontId="0" fillId="0" borderId="8" xfId="0" applyNumberFormat="1" applyBorder="1"/>
    <xf numFmtId="0" fontId="0" fillId="0" borderId="7" xfId="0" applyBorder="1"/>
    <xf numFmtId="0" fontId="0" fillId="0" borderId="8" xfId="0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0" borderId="0" xfId="0" applyNumberFormat="1"/>
    <xf numFmtId="2" fontId="0" fillId="3" borderId="0" xfId="0" applyNumberFormat="1" applyFill="1"/>
    <xf numFmtId="2" fontId="0" fillId="2" borderId="0" xfId="0" applyNumberFormat="1" applyFill="1"/>
    <xf numFmtId="0" fontId="0" fillId="4" borderId="0" xfId="0" applyFill="1"/>
    <xf numFmtId="0" fontId="0" fillId="0" borderId="3" xfId="0" applyBorder="1"/>
    <xf numFmtId="0" fontId="1" fillId="3" borderId="3" xfId="0" applyFont="1" applyFill="1" applyBorder="1"/>
    <xf numFmtId="0" fontId="0" fillId="3" borderId="3" xfId="0" applyFill="1" applyBorder="1"/>
    <xf numFmtId="0" fontId="1" fillId="3" borderId="4" xfId="0" applyFont="1" applyFill="1" applyBorder="1"/>
    <xf numFmtId="0" fontId="0" fillId="0" borderId="5" xfId="0" applyBorder="1"/>
    <xf numFmtId="0" fontId="0" fillId="0" borderId="6" xfId="0" applyBorder="1"/>
    <xf numFmtId="0" fontId="1" fillId="3" borderId="12" xfId="0" applyFont="1" applyFill="1" applyBorder="1"/>
    <xf numFmtId="0" fontId="0" fillId="0" borderId="13" xfId="0" applyBorder="1"/>
    <xf numFmtId="0" fontId="0" fillId="0" borderId="14" xfId="0" applyBorder="1"/>
    <xf numFmtId="164" fontId="0" fillId="0" borderId="11" xfId="0" applyNumberFormat="1" applyBorder="1"/>
    <xf numFmtId="0" fontId="0" fillId="0" borderId="11" xfId="0" applyBorder="1"/>
    <xf numFmtId="164" fontId="1" fillId="0" borderId="9" xfId="0" applyNumberFormat="1" applyFont="1" applyBorder="1"/>
    <xf numFmtId="0" fontId="0" fillId="0" borderId="10" xfId="0" applyBorder="1"/>
    <xf numFmtId="164" fontId="1" fillId="0" borderId="2" xfId="0" applyNumberFormat="1" applyFont="1" applyBorder="1"/>
    <xf numFmtId="0" fontId="0" fillId="0" borderId="9" xfId="0" applyBorder="1"/>
    <xf numFmtId="0" fontId="0" fillId="0" borderId="19" xfId="0" applyBorder="1"/>
    <xf numFmtId="0" fontId="1" fillId="2" borderId="3" xfId="0" applyFont="1" applyFill="1" applyBorder="1"/>
    <xf numFmtId="0" fontId="0" fillId="2" borderId="3" xfId="0" applyFill="1" applyBorder="1"/>
    <xf numFmtId="0" fontId="1" fillId="2" borderId="12" xfId="0" applyFont="1" applyFill="1" applyBorder="1"/>
    <xf numFmtId="0" fontId="1" fillId="5" borderId="0" xfId="0" applyFont="1" applyFill="1"/>
    <xf numFmtId="0" fontId="0" fillId="6" borderId="0" xfId="0" applyFill="1"/>
    <xf numFmtId="164" fontId="0" fillId="0" borderId="1" xfId="0" applyNumberFormat="1" applyBorder="1"/>
    <xf numFmtId="164" fontId="0" fillId="0" borderId="15" xfId="0" applyNumberFormat="1" applyBorder="1"/>
    <xf numFmtId="164" fontId="0" fillId="0" borderId="0" xfId="0" applyNumberFormat="1"/>
    <xf numFmtId="4" fontId="0" fillId="0" borderId="1" xfId="0" applyNumberFormat="1" applyBorder="1"/>
    <xf numFmtId="4" fontId="0" fillId="7" borderId="1" xfId="0" applyNumberFormat="1" applyFill="1" applyBorder="1" applyProtection="1">
      <protection locked="0"/>
    </xf>
    <xf numFmtId="0" fontId="1" fillId="0" borderId="1" xfId="0" applyFont="1" applyBorder="1"/>
    <xf numFmtId="0" fontId="0" fillId="3" borderId="1" xfId="0" applyFill="1" applyBorder="1"/>
    <xf numFmtId="0" fontId="0" fillId="0" borderId="15" xfId="0" applyBorder="1"/>
    <xf numFmtId="0" fontId="1" fillId="5" borderId="20" xfId="0" applyFont="1" applyFill="1" applyBorder="1"/>
    <xf numFmtId="0" fontId="0" fillId="6" borderId="13" xfId="0" applyFill="1" applyBorder="1"/>
    <xf numFmtId="164" fontId="0" fillId="6" borderId="13" xfId="0" applyNumberFormat="1" applyFill="1" applyBorder="1"/>
    <xf numFmtId="2" fontId="0" fillId="0" borderId="0" xfId="0" applyNumberFormat="1" applyAlignment="1">
      <alignment horizontal="right"/>
    </xf>
    <xf numFmtId="0" fontId="0" fillId="7" borderId="1" xfId="0" applyFill="1" applyBorder="1"/>
    <xf numFmtId="0" fontId="0" fillId="8" borderId="0" xfId="0" applyFill="1"/>
    <xf numFmtId="0" fontId="1" fillId="8" borderId="3" xfId="0" applyFont="1" applyFill="1" applyBorder="1"/>
    <xf numFmtId="0" fontId="0" fillId="8" borderId="3" xfId="0" applyFill="1" applyBorder="1"/>
    <xf numFmtId="0" fontId="1" fillId="8" borderId="12" xfId="0" applyFont="1" applyFill="1" applyBorder="1"/>
    <xf numFmtId="0" fontId="0" fillId="0" borderId="0" xfId="0" applyAlignment="1">
      <alignment horizontal="right"/>
    </xf>
    <xf numFmtId="0" fontId="1" fillId="0" borderId="16" xfId="0" applyFont="1" applyBorder="1"/>
    <xf numFmtId="165" fontId="1" fillId="0" borderId="18" xfId="0" applyNumberFormat="1" applyFont="1" applyBorder="1"/>
    <xf numFmtId="0" fontId="1" fillId="0" borderId="0" xfId="0" applyFont="1" applyAlignment="1">
      <alignment horizontal="right"/>
    </xf>
    <xf numFmtId="0" fontId="1" fillId="0" borderId="4" xfId="0" applyFont="1" applyBorder="1"/>
    <xf numFmtId="0" fontId="1" fillId="0" borderId="6" xfId="0" applyFont="1" applyBorder="1" applyAlignment="1">
      <alignment horizontal="center"/>
    </xf>
    <xf numFmtId="0" fontId="2" fillId="7" borderId="8" xfId="0" applyFont="1" applyFill="1" applyBorder="1" applyProtection="1">
      <protection locked="0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164" fontId="1" fillId="0" borderId="25" xfId="0" applyNumberFormat="1" applyFont="1" applyBorder="1"/>
    <xf numFmtId="0" fontId="1" fillId="0" borderId="4" xfId="0" applyFont="1" applyBorder="1" applyAlignment="1">
      <alignment horizontal="center"/>
    </xf>
    <xf numFmtId="0" fontId="2" fillId="0" borderId="7" xfId="0" applyFont="1" applyBorder="1" applyProtection="1">
      <protection locked="0"/>
    </xf>
    <xf numFmtId="0" fontId="0" fillId="7" borderId="8" xfId="0" applyFill="1" applyBorder="1" applyProtection="1">
      <protection locked="0"/>
    </xf>
    <xf numFmtId="9" fontId="1" fillId="0" borderId="7" xfId="0" applyNumberFormat="1" applyFont="1" applyBorder="1"/>
    <xf numFmtId="164" fontId="1" fillId="0" borderId="0" xfId="0" applyNumberFormat="1" applyFont="1"/>
    <xf numFmtId="164" fontId="1" fillId="0" borderId="18" xfId="0" applyNumberFormat="1" applyFont="1" applyBorder="1"/>
    <xf numFmtId="0" fontId="0" fillId="2" borderId="24" xfId="0" applyFill="1" applyBorder="1"/>
    <xf numFmtId="0" fontId="0" fillId="7" borderId="13" xfId="0" applyFill="1" applyBorder="1"/>
    <xf numFmtId="0" fontId="3" fillId="8" borderId="1" xfId="0" applyFont="1" applyFill="1" applyBorder="1"/>
    <xf numFmtId="164" fontId="1" fillId="5" borderId="1" xfId="0" applyNumberFormat="1" applyFont="1" applyFill="1" applyBorder="1"/>
    <xf numFmtId="0" fontId="1" fillId="0" borderId="2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7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16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abSelected="1" workbookViewId="0">
      <selection activeCell="B30" sqref="B30"/>
    </sheetView>
  </sheetViews>
  <sheetFormatPr defaultRowHeight="15" x14ac:dyDescent="0.25"/>
  <cols>
    <col min="1" max="1" width="20" customWidth="1"/>
    <col min="2" max="2" width="17" customWidth="1"/>
    <col min="3" max="3" width="19.7109375" customWidth="1"/>
    <col min="4" max="4" width="17.42578125" customWidth="1"/>
    <col min="5" max="5" width="19.7109375" customWidth="1"/>
    <col min="6" max="6" width="16.5703125" customWidth="1"/>
  </cols>
  <sheetData>
    <row r="1" spans="1:5" x14ac:dyDescent="0.25">
      <c r="A1" s="1" t="s">
        <v>41</v>
      </c>
    </row>
    <row r="2" spans="1:5" ht="15.75" thickBot="1" x14ac:dyDescent="0.3">
      <c r="A2" s="1"/>
    </row>
    <row r="3" spans="1:5" ht="15.75" thickBot="1" x14ac:dyDescent="0.3">
      <c r="A3" s="75" t="s">
        <v>45</v>
      </c>
      <c r="B3" s="76"/>
      <c r="C3" s="76"/>
      <c r="D3" s="76"/>
      <c r="E3" s="77"/>
    </row>
    <row r="4" spans="1:5" ht="15.75" thickBot="1" x14ac:dyDescent="0.3">
      <c r="B4" s="1"/>
      <c r="C4" s="1"/>
    </row>
    <row r="5" spans="1:5" ht="15" customHeight="1" x14ac:dyDescent="0.25">
      <c r="A5" s="78" t="s">
        <v>28</v>
      </c>
      <c r="B5" s="79"/>
      <c r="C5" s="79"/>
      <c r="D5" s="79"/>
      <c r="E5" s="80"/>
    </row>
    <row r="6" spans="1:5" x14ac:dyDescent="0.25">
      <c r="A6" s="81"/>
      <c r="B6" s="82"/>
      <c r="C6" s="82"/>
      <c r="D6" s="82"/>
      <c r="E6" s="83"/>
    </row>
    <row r="7" spans="1:5" ht="15.75" thickBot="1" x14ac:dyDescent="0.3">
      <c r="A7" s="84"/>
      <c r="B7" s="85"/>
      <c r="C7" s="85"/>
      <c r="D7" s="85"/>
      <c r="E7" s="86"/>
    </row>
    <row r="8" spans="1:5" ht="15.75" thickBot="1" x14ac:dyDescent="0.3">
      <c r="B8" s="1"/>
      <c r="C8" s="1"/>
    </row>
    <row r="9" spans="1:5" ht="15" customHeight="1" thickBot="1" x14ac:dyDescent="0.3">
      <c r="A9" s="87" t="s">
        <v>27</v>
      </c>
      <c r="B9" s="88"/>
      <c r="C9" s="88"/>
      <c r="D9" s="88"/>
      <c r="E9" s="89"/>
    </row>
    <row r="10" spans="1:5" x14ac:dyDescent="0.25">
      <c r="B10" s="1"/>
      <c r="C10" s="1"/>
    </row>
    <row r="11" spans="1:5" x14ac:dyDescent="0.25">
      <c r="A11" s="39" t="s">
        <v>21</v>
      </c>
      <c r="B11" s="40" t="s">
        <v>0</v>
      </c>
      <c r="C11" s="68" t="s">
        <v>11</v>
      </c>
      <c r="D11" s="70" t="s">
        <v>46</v>
      </c>
    </row>
    <row r="12" spans="1:5" x14ac:dyDescent="0.25">
      <c r="A12" s="3" t="s">
        <v>1</v>
      </c>
      <c r="B12" s="38"/>
      <c r="C12" s="38"/>
      <c r="D12" s="69"/>
    </row>
    <row r="13" spans="1:5" x14ac:dyDescent="0.25">
      <c r="A13" s="3" t="s">
        <v>5</v>
      </c>
      <c r="B13" s="38"/>
      <c r="C13" s="38"/>
      <c r="D13" s="46"/>
    </row>
    <row r="14" spans="1:5" x14ac:dyDescent="0.25">
      <c r="A14" s="3" t="s">
        <v>8</v>
      </c>
      <c r="B14" s="38"/>
      <c r="C14" s="38"/>
    </row>
    <row r="15" spans="1:5" x14ac:dyDescent="0.25">
      <c r="A15" s="3" t="s">
        <v>10</v>
      </c>
      <c r="B15" s="38"/>
      <c r="C15" s="38"/>
      <c r="D15" s="54"/>
    </row>
    <row r="16" spans="1:5" x14ac:dyDescent="0.25">
      <c r="A16" s="3" t="s">
        <v>12</v>
      </c>
      <c r="B16" s="38"/>
      <c r="C16" s="38"/>
      <c r="D16" s="1"/>
    </row>
    <row r="17" spans="1:10" x14ac:dyDescent="0.25">
      <c r="A17" s="3" t="s">
        <v>15</v>
      </c>
      <c r="B17" s="38"/>
      <c r="C17" s="38"/>
    </row>
    <row r="18" spans="1:10" x14ac:dyDescent="0.25">
      <c r="A18" s="3" t="s">
        <v>16</v>
      </c>
      <c r="B18" s="38"/>
      <c r="C18" s="38"/>
    </row>
    <row r="20" spans="1:10" x14ac:dyDescent="0.25">
      <c r="A20" s="1" t="s">
        <v>22</v>
      </c>
      <c r="D20" s="51"/>
      <c r="J20" s="51"/>
    </row>
    <row r="21" spans="1:10" x14ac:dyDescent="0.25">
      <c r="A21" s="3" t="s">
        <v>25</v>
      </c>
      <c r="B21" s="34">
        <f>Calcolo!B28</f>
        <v>0</v>
      </c>
      <c r="C21" s="51"/>
      <c r="J21" s="9"/>
    </row>
    <row r="22" spans="1:10" x14ac:dyDescent="0.25">
      <c r="A22" s="3" t="s">
        <v>23</v>
      </c>
      <c r="B22" s="34">
        <f>Calcolo!B29</f>
        <v>0</v>
      </c>
      <c r="C22" s="9"/>
      <c r="J22" s="9"/>
    </row>
    <row r="23" spans="1:10" ht="15.75" thickBot="1" x14ac:dyDescent="0.3">
      <c r="A23" s="41" t="s">
        <v>24</v>
      </c>
      <c r="B23" s="34">
        <f>Calcolo!B30</f>
        <v>0</v>
      </c>
      <c r="C23" s="9"/>
      <c r="J23" s="9"/>
    </row>
    <row r="24" spans="1:10" ht="15.75" thickBot="1" x14ac:dyDescent="0.3">
      <c r="A24" s="42" t="s">
        <v>13</v>
      </c>
      <c r="B24" s="71">
        <f>Calcolo!B31</f>
        <v>0</v>
      </c>
      <c r="C24" s="9"/>
    </row>
    <row r="25" spans="1:10" x14ac:dyDescent="0.25">
      <c r="A25" s="43" t="s">
        <v>26</v>
      </c>
      <c r="B25" s="44">
        <f>Calcolo!D28</f>
        <v>0</v>
      </c>
    </row>
    <row r="28" spans="1:10" ht="15.75" thickBot="1" x14ac:dyDescent="0.3">
      <c r="A28" s="72" t="s">
        <v>34</v>
      </c>
      <c r="B28" s="73"/>
      <c r="C28" s="74"/>
    </row>
    <row r="29" spans="1:10" x14ac:dyDescent="0.25">
      <c r="A29" s="55"/>
      <c r="B29" s="56" t="s">
        <v>1</v>
      </c>
      <c r="C29" s="62"/>
      <c r="D29" s="56" t="s">
        <v>5</v>
      </c>
      <c r="E29" s="62"/>
      <c r="F29" s="56" t="s">
        <v>49</v>
      </c>
    </row>
    <row r="30" spans="1:10" x14ac:dyDescent="0.25">
      <c r="A30" s="5" t="s">
        <v>29</v>
      </c>
      <c r="B30" s="57"/>
      <c r="C30" s="63" t="s">
        <v>43</v>
      </c>
      <c r="D30" s="64"/>
      <c r="E30" s="63" t="s">
        <v>50</v>
      </c>
      <c r="F30" s="64"/>
    </row>
    <row r="31" spans="1:10" x14ac:dyDescent="0.25">
      <c r="A31" s="5" t="s">
        <v>30</v>
      </c>
      <c r="B31" s="6">
        <f>B30/80</f>
        <v>0</v>
      </c>
      <c r="C31" s="65" t="s">
        <v>44</v>
      </c>
      <c r="D31" s="59">
        <f>D30*0.8</f>
        <v>0</v>
      </c>
      <c r="E31" s="65" t="s">
        <v>51</v>
      </c>
      <c r="F31" s="59">
        <f>F30*0.1</f>
        <v>0</v>
      </c>
    </row>
    <row r="32" spans="1:10" x14ac:dyDescent="0.25">
      <c r="A32" s="5" t="s">
        <v>32</v>
      </c>
      <c r="B32" s="6">
        <v>18</v>
      </c>
      <c r="C32" s="5"/>
      <c r="D32" s="6"/>
      <c r="E32" s="5"/>
      <c r="F32" s="6"/>
    </row>
    <row r="33" spans="1:6" x14ac:dyDescent="0.25">
      <c r="A33" s="58" t="s">
        <v>31</v>
      </c>
      <c r="B33" s="59">
        <f>(B31*B32)</f>
        <v>0</v>
      </c>
      <c r="C33" s="58"/>
      <c r="D33" s="59"/>
      <c r="E33" s="58"/>
      <c r="F33" s="59"/>
    </row>
    <row r="34" spans="1:6" x14ac:dyDescent="0.25">
      <c r="A34" s="5" t="s">
        <v>48</v>
      </c>
      <c r="B34" s="4">
        <v>617.92999999999995</v>
      </c>
      <c r="C34" s="5" t="s">
        <v>48</v>
      </c>
      <c r="D34" s="4">
        <v>77.239999999999995</v>
      </c>
      <c r="E34" s="5" t="s">
        <v>48</v>
      </c>
      <c r="F34" s="4">
        <v>77.239999999999995</v>
      </c>
    </row>
    <row r="35" spans="1:6" ht="15.75" thickBot="1" x14ac:dyDescent="0.3">
      <c r="A35" s="60" t="s">
        <v>47</v>
      </c>
      <c r="B35" s="61">
        <f>B34*B33</f>
        <v>0</v>
      </c>
      <c r="C35" s="24" t="s">
        <v>47</v>
      </c>
      <c r="D35" s="61">
        <f>D34*D31</f>
        <v>0</v>
      </c>
      <c r="E35" s="24" t="s">
        <v>47</v>
      </c>
      <c r="F35" s="61">
        <f>F34*F31</f>
        <v>0</v>
      </c>
    </row>
    <row r="36" spans="1:6" ht="15.75" thickBot="1" x14ac:dyDescent="0.3">
      <c r="A36" s="52" t="s">
        <v>33</v>
      </c>
      <c r="B36" s="67">
        <f>B35+D35+F35</f>
        <v>0</v>
      </c>
      <c r="C36" s="66"/>
      <c r="D36" s="66"/>
      <c r="E36" s="66"/>
      <c r="F36" s="66"/>
    </row>
    <row r="38" spans="1:6" x14ac:dyDescent="0.25">
      <c r="A38" s="1" t="s">
        <v>37</v>
      </c>
      <c r="B38" s="51" t="s">
        <v>39</v>
      </c>
    </row>
    <row r="40" spans="1:6" x14ac:dyDescent="0.25">
      <c r="A40" s="1" t="s">
        <v>38</v>
      </c>
      <c r="B40" s="51" t="s">
        <v>39</v>
      </c>
    </row>
    <row r="41" spans="1:6" ht="15.75" thickBot="1" x14ac:dyDescent="0.3"/>
    <row r="42" spans="1:6" ht="15.75" thickBot="1" x14ac:dyDescent="0.3">
      <c r="A42" s="52" t="s">
        <v>40</v>
      </c>
      <c r="B42" s="53">
        <f>B24+B36</f>
        <v>0</v>
      </c>
    </row>
  </sheetData>
  <sheetProtection algorithmName="SHA-512" hashValue="US+tNARzUjMT+BoOIjsfzqfTjm0Pp4GUX8ovSJqpWUo5pdxej+yd49kuIGfDQR0GrgVKVrWJG9KdbggtEkyV+w==" saltValue="rbhWMSpbQlF6tRbQXihJfg==" spinCount="100000" sheet="1" objects="1" scenarios="1"/>
  <mergeCells count="4">
    <mergeCell ref="A28:C28"/>
    <mergeCell ref="A3:E3"/>
    <mergeCell ref="A5:E7"/>
    <mergeCell ref="A9:E9"/>
  </mergeCells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31"/>
  <sheetViews>
    <sheetView workbookViewId="0">
      <selection activeCell="G23" sqref="G23"/>
    </sheetView>
  </sheetViews>
  <sheetFormatPr defaultRowHeight="15" x14ac:dyDescent="0.25"/>
  <cols>
    <col min="1" max="1" width="5.42578125" customWidth="1"/>
    <col min="2" max="2" width="14.42578125" customWidth="1"/>
    <col min="3" max="3" width="9.5703125" customWidth="1"/>
    <col min="4" max="4" width="15.28515625" customWidth="1"/>
    <col min="5" max="5" width="3.140625" customWidth="1"/>
    <col min="6" max="6" width="12.28515625" customWidth="1"/>
    <col min="7" max="7" width="9.7109375" customWidth="1"/>
    <col min="8" max="8" width="12.140625" customWidth="1"/>
    <col min="9" max="9" width="2.85546875" customWidth="1"/>
    <col min="10" max="10" width="10.7109375" customWidth="1"/>
    <col min="11" max="11" width="9.7109375" customWidth="1"/>
    <col min="12" max="12" width="11.7109375" customWidth="1"/>
    <col min="13" max="13" width="3.140625" customWidth="1"/>
    <col min="14" max="14" width="11" customWidth="1"/>
    <col min="15" max="15" width="9.28515625" customWidth="1"/>
    <col min="16" max="16" width="12.28515625" customWidth="1"/>
    <col min="17" max="17" width="2.7109375" customWidth="1"/>
    <col min="18" max="18" width="10.140625" customWidth="1"/>
    <col min="19" max="19" width="9.5703125" customWidth="1"/>
    <col min="20" max="20" width="14.42578125" customWidth="1"/>
    <col min="21" max="21" width="2.85546875" customWidth="1"/>
    <col min="23" max="23" width="9.7109375" customWidth="1"/>
    <col min="24" max="24" width="13.28515625" customWidth="1"/>
    <col min="25" max="25" width="2.85546875" customWidth="1"/>
    <col min="27" max="27" width="10" customWidth="1"/>
    <col min="28" max="28" width="12" customWidth="1"/>
  </cols>
  <sheetData>
    <row r="1" spans="1:28" x14ac:dyDescent="0.25">
      <c r="A1" s="1" t="s">
        <v>42</v>
      </c>
      <c r="B1" s="1"/>
    </row>
    <row r="2" spans="1:28" x14ac:dyDescent="0.25">
      <c r="B2" s="1"/>
    </row>
    <row r="3" spans="1:28" x14ac:dyDescent="0.25">
      <c r="B3" t="s">
        <v>17</v>
      </c>
    </row>
    <row r="4" spans="1:28" x14ac:dyDescent="0.25">
      <c r="B4" s="1"/>
    </row>
    <row r="5" spans="1:28" ht="15.75" thickBot="1" x14ac:dyDescent="0.3">
      <c r="A5" s="13"/>
      <c r="B5" s="14" t="s">
        <v>0</v>
      </c>
      <c r="C5" s="15"/>
      <c r="D5" s="15"/>
      <c r="E5" s="15"/>
      <c r="F5" s="14" t="s">
        <v>0</v>
      </c>
      <c r="G5" s="15"/>
      <c r="H5" s="15"/>
      <c r="I5" s="15"/>
      <c r="J5" s="14" t="s">
        <v>0</v>
      </c>
      <c r="K5" s="15"/>
      <c r="L5" s="15"/>
      <c r="M5" s="15"/>
      <c r="N5" s="14" t="s">
        <v>0</v>
      </c>
      <c r="O5" s="15"/>
      <c r="P5" s="15"/>
      <c r="Q5" s="15"/>
      <c r="R5" s="14" t="s">
        <v>0</v>
      </c>
      <c r="S5" s="15"/>
      <c r="T5" s="15"/>
      <c r="U5" s="15"/>
      <c r="V5" s="14" t="s">
        <v>0</v>
      </c>
      <c r="W5" s="15"/>
      <c r="X5" s="15"/>
      <c r="Y5" s="15"/>
      <c r="Z5" s="14" t="s">
        <v>0</v>
      </c>
      <c r="AA5" s="15"/>
      <c r="AB5" s="15"/>
    </row>
    <row r="6" spans="1:28" x14ac:dyDescent="0.25">
      <c r="B6" s="16" t="s">
        <v>1</v>
      </c>
      <c r="C6" s="17" t="s">
        <v>6</v>
      </c>
      <c r="D6" s="18" t="s">
        <v>7</v>
      </c>
      <c r="F6" s="16" t="s">
        <v>5</v>
      </c>
      <c r="G6" s="17" t="s">
        <v>6</v>
      </c>
      <c r="H6" s="18" t="s">
        <v>7</v>
      </c>
      <c r="J6" s="16" t="s">
        <v>8</v>
      </c>
      <c r="K6" s="17" t="s">
        <v>6</v>
      </c>
      <c r="L6" s="18" t="s">
        <v>7</v>
      </c>
      <c r="N6" s="16" t="s">
        <v>10</v>
      </c>
      <c r="O6" s="17" t="s">
        <v>6</v>
      </c>
      <c r="P6" s="18" t="s">
        <v>7</v>
      </c>
      <c r="R6" s="16" t="s">
        <v>12</v>
      </c>
      <c r="S6" s="17" t="s">
        <v>6</v>
      </c>
      <c r="T6" s="18" t="s">
        <v>7</v>
      </c>
      <c r="V6" s="19" t="s">
        <v>15</v>
      </c>
      <c r="W6" s="20" t="s">
        <v>6</v>
      </c>
      <c r="X6" s="21" t="s">
        <v>7</v>
      </c>
      <c r="Z6" s="19" t="s">
        <v>16</v>
      </c>
      <c r="AA6" s="20" t="s">
        <v>6</v>
      </c>
      <c r="AB6" s="21" t="s">
        <v>7</v>
      </c>
    </row>
    <row r="7" spans="1:28" x14ac:dyDescent="0.25">
      <c r="A7" t="s">
        <v>2</v>
      </c>
      <c r="B7" s="2">
        <f>'Valori base'!B12</f>
        <v>47.579180543999996</v>
      </c>
      <c r="C7" s="3"/>
      <c r="D7" s="4">
        <f>B7*C8</f>
        <v>0</v>
      </c>
      <c r="F7" s="2">
        <f>'Valori base'!C12</f>
        <v>47.579180543999996</v>
      </c>
      <c r="G7" s="3"/>
      <c r="H7" s="4">
        <f>F7*G8</f>
        <v>0</v>
      </c>
      <c r="J7" s="5" t="s">
        <v>9</v>
      </c>
      <c r="K7" s="3"/>
      <c r="L7" s="4"/>
      <c r="N7" s="5" t="s">
        <v>9</v>
      </c>
      <c r="O7" s="3"/>
      <c r="P7" s="6"/>
      <c r="R7" s="5" t="s">
        <v>9</v>
      </c>
      <c r="S7" s="3"/>
      <c r="T7" s="6"/>
      <c r="V7" s="2">
        <f>'Valori base'!G12</f>
        <v>47.579180543999996</v>
      </c>
      <c r="W7" s="3"/>
      <c r="X7" s="4">
        <f>V7*W8</f>
        <v>0</v>
      </c>
      <c r="Z7" s="5" t="s">
        <v>9</v>
      </c>
      <c r="AA7" s="3"/>
      <c r="AB7" s="6"/>
    </row>
    <row r="8" spans="1:28" x14ac:dyDescent="0.25">
      <c r="A8" t="s">
        <v>3</v>
      </c>
      <c r="B8" s="2">
        <f>'Valori base'!B13</f>
        <v>57.804301900799999</v>
      </c>
      <c r="C8" s="37">
        <f>Cifre!B12</f>
        <v>0</v>
      </c>
      <c r="D8" s="4">
        <f>B8*C8</f>
        <v>0</v>
      </c>
      <c r="F8" s="2">
        <f>'Valori base'!C13</f>
        <v>117.977779584</v>
      </c>
      <c r="G8" s="37">
        <f>Cifre!B13</f>
        <v>0</v>
      </c>
      <c r="H8" s="4">
        <f>F8*G8</f>
        <v>0</v>
      </c>
      <c r="J8" s="2">
        <f>'Valori base'!D13</f>
        <v>58.577178239999995</v>
      </c>
      <c r="K8" s="37">
        <f>Cifre!B14</f>
        <v>0</v>
      </c>
      <c r="L8" s="4">
        <f>J8*K8</f>
        <v>0</v>
      </c>
      <c r="N8" s="2">
        <f>'Valori base'!E13</f>
        <v>41.004024767999994</v>
      </c>
      <c r="O8" s="37">
        <f>Cifre!B15</f>
        <v>0</v>
      </c>
      <c r="P8" s="4">
        <f>N8*O8</f>
        <v>0</v>
      </c>
      <c r="R8" s="2">
        <f>'Valori base'!F13</f>
        <v>58.577178239999995</v>
      </c>
      <c r="S8" s="37">
        <f>Cifre!B16</f>
        <v>0</v>
      </c>
      <c r="T8" s="4">
        <f>R8*S8</f>
        <v>0</v>
      </c>
      <c r="V8" s="2">
        <f>'Valori base'!G13</f>
        <v>54.890525491200009</v>
      </c>
      <c r="W8" s="37">
        <f>Cifre!B17</f>
        <v>0</v>
      </c>
      <c r="X8" s="4">
        <f>V8*W8</f>
        <v>0</v>
      </c>
      <c r="Z8" s="2">
        <f>'Valori base'!H13</f>
        <v>98.835230591999974</v>
      </c>
      <c r="AA8" s="37">
        <f>Cifre!B18</f>
        <v>0</v>
      </c>
      <c r="AB8" s="4">
        <f>Z8*AA8</f>
        <v>0</v>
      </c>
    </row>
    <row r="9" spans="1:28" ht="15.75" thickBot="1" x14ac:dyDescent="0.3">
      <c r="A9" t="s">
        <v>4</v>
      </c>
      <c r="B9" s="2">
        <f>'Valori base'!B14</f>
        <v>31.125393331199998</v>
      </c>
      <c r="C9" s="3"/>
      <c r="D9" s="22">
        <f>B9*C8</f>
        <v>0</v>
      </c>
      <c r="F9" s="2">
        <f>'Valori base'!C14</f>
        <v>39.353102208000003</v>
      </c>
      <c r="G9" s="3"/>
      <c r="H9" s="22">
        <f>F9*G8</f>
        <v>0</v>
      </c>
      <c r="J9" s="5" t="s">
        <v>9</v>
      </c>
      <c r="K9" s="3"/>
      <c r="L9" s="23"/>
      <c r="N9" s="5" t="s">
        <v>9</v>
      </c>
      <c r="O9" s="3"/>
      <c r="P9" s="23"/>
      <c r="R9" s="5" t="s">
        <v>9</v>
      </c>
      <c r="S9" s="3"/>
      <c r="T9" s="22"/>
      <c r="V9" s="2">
        <f>'Valori base'!G14</f>
        <v>18.288145612799998</v>
      </c>
      <c r="W9" s="3"/>
      <c r="X9" s="22">
        <f>V9*W8</f>
        <v>0</v>
      </c>
      <c r="Z9" s="5" t="s">
        <v>9</v>
      </c>
      <c r="AA9" s="3"/>
      <c r="AB9" s="22"/>
    </row>
    <row r="10" spans="1:28" ht="15.75" thickBot="1" x14ac:dyDescent="0.3">
      <c r="A10" s="13" t="s">
        <v>14</v>
      </c>
      <c r="B10" s="24">
        <f>SUM(B7:B9)</f>
        <v>136.508875776</v>
      </c>
      <c r="C10" s="25"/>
      <c r="D10" s="26">
        <f>SUM(D7:D9)</f>
        <v>0</v>
      </c>
      <c r="E10" s="13"/>
      <c r="F10" s="24">
        <f>SUM(F7:F9)</f>
        <v>204.91006233600001</v>
      </c>
      <c r="G10" s="25"/>
      <c r="H10" s="26">
        <f>SUM(H7:H9)</f>
        <v>0</v>
      </c>
      <c r="I10" s="13"/>
      <c r="J10" s="27"/>
      <c r="K10" s="25"/>
      <c r="L10" s="26">
        <f>L8</f>
        <v>0</v>
      </c>
      <c r="M10" s="13"/>
      <c r="N10" s="27"/>
      <c r="O10" s="25"/>
      <c r="P10" s="26">
        <f>P8</f>
        <v>0</v>
      </c>
      <c r="Q10" s="13"/>
      <c r="R10" s="27"/>
      <c r="S10" s="25"/>
      <c r="T10" s="26">
        <f>T8</f>
        <v>0</v>
      </c>
      <c r="U10" s="28"/>
      <c r="V10" s="24">
        <f>SUM(V7:V9)</f>
        <v>120.757851648</v>
      </c>
      <c r="W10" s="25"/>
      <c r="X10" s="26">
        <f>SUM(X7:X9)</f>
        <v>0</v>
      </c>
      <c r="Y10" s="13"/>
      <c r="Z10" s="27"/>
      <c r="AA10" s="25"/>
      <c r="AB10" s="26">
        <f>AB8</f>
        <v>0</v>
      </c>
    </row>
    <row r="13" spans="1:28" ht="15.75" thickBot="1" x14ac:dyDescent="0.3">
      <c r="A13" s="13"/>
      <c r="B13" s="29" t="s">
        <v>11</v>
      </c>
      <c r="C13" s="30"/>
      <c r="D13" s="30"/>
      <c r="E13" s="30"/>
      <c r="F13" s="29" t="s">
        <v>11</v>
      </c>
      <c r="G13" s="30"/>
      <c r="H13" s="30"/>
      <c r="I13" s="30"/>
      <c r="J13" s="29" t="s">
        <v>11</v>
      </c>
      <c r="K13" s="30"/>
      <c r="L13" s="30"/>
      <c r="M13" s="30"/>
      <c r="N13" s="29" t="s">
        <v>11</v>
      </c>
      <c r="O13" s="30"/>
      <c r="P13" s="30"/>
      <c r="Q13" s="30"/>
      <c r="R13" s="29" t="s">
        <v>11</v>
      </c>
      <c r="S13" s="30"/>
      <c r="T13" s="30"/>
      <c r="U13" s="30"/>
      <c r="V13" s="29" t="s">
        <v>11</v>
      </c>
      <c r="W13" s="30"/>
      <c r="X13" s="30"/>
      <c r="Y13" s="30"/>
      <c r="Z13" s="29" t="s">
        <v>11</v>
      </c>
      <c r="AA13" s="30"/>
      <c r="AB13" s="30"/>
    </row>
    <row r="14" spans="1:28" x14ac:dyDescent="0.25">
      <c r="B14" s="31" t="s">
        <v>1</v>
      </c>
      <c r="C14" s="20" t="s">
        <v>6</v>
      </c>
      <c r="D14" s="21" t="s">
        <v>7</v>
      </c>
      <c r="F14" s="31" t="s">
        <v>5</v>
      </c>
      <c r="G14" s="20" t="s">
        <v>6</v>
      </c>
      <c r="H14" s="21" t="s">
        <v>7</v>
      </c>
      <c r="J14" s="31" t="s">
        <v>8</v>
      </c>
      <c r="K14" s="20" t="s">
        <v>6</v>
      </c>
      <c r="L14" s="21" t="s">
        <v>7</v>
      </c>
      <c r="N14" s="31" t="s">
        <v>10</v>
      </c>
      <c r="O14" s="20" t="s">
        <v>6</v>
      </c>
      <c r="P14" s="21" t="s">
        <v>7</v>
      </c>
      <c r="R14" s="31" t="s">
        <v>12</v>
      </c>
      <c r="S14" s="20" t="s">
        <v>6</v>
      </c>
      <c r="T14" s="21" t="s">
        <v>7</v>
      </c>
      <c r="V14" s="31" t="s">
        <v>15</v>
      </c>
      <c r="W14" s="20" t="s">
        <v>6</v>
      </c>
      <c r="X14" s="21" t="s">
        <v>7</v>
      </c>
      <c r="Z14" s="31" t="s">
        <v>16</v>
      </c>
      <c r="AA14" s="20" t="s">
        <v>6</v>
      </c>
      <c r="AB14" s="21" t="s">
        <v>7</v>
      </c>
    </row>
    <row r="15" spans="1:28" x14ac:dyDescent="0.25">
      <c r="A15" t="s">
        <v>2</v>
      </c>
      <c r="B15" s="2">
        <f>'Valori base'!B18</f>
        <v>38.063344435200001</v>
      </c>
      <c r="C15" s="3"/>
      <c r="D15" s="4">
        <f>B15*C16</f>
        <v>0</v>
      </c>
      <c r="F15" s="2">
        <f>'Valori base'!C18</f>
        <v>38.063344435200001</v>
      </c>
      <c r="G15" s="3"/>
      <c r="H15" s="4">
        <f>F15*G16</f>
        <v>0</v>
      </c>
      <c r="J15" s="5" t="s">
        <v>9</v>
      </c>
      <c r="K15" s="3"/>
      <c r="L15" s="4"/>
      <c r="N15" s="5" t="s">
        <v>9</v>
      </c>
      <c r="O15" s="3"/>
      <c r="P15" s="6"/>
      <c r="R15" s="5" t="s">
        <v>9</v>
      </c>
      <c r="S15" s="3"/>
      <c r="T15" s="6"/>
      <c r="V15" s="2">
        <f>'Valori base'!G18</f>
        <v>38.063344435200001</v>
      </c>
      <c r="W15" s="3"/>
      <c r="X15" s="4">
        <f>V15*W16</f>
        <v>0</v>
      </c>
      <c r="Z15" s="5" t="s">
        <v>9</v>
      </c>
      <c r="AA15" s="3"/>
      <c r="AB15" s="6"/>
    </row>
    <row r="16" spans="1:28" x14ac:dyDescent="0.25">
      <c r="A16" t="s">
        <v>3</v>
      </c>
      <c r="B16" s="2">
        <f>'Valori base'!B19</f>
        <v>46.243441520640005</v>
      </c>
      <c r="C16" s="37">
        <f>Cifre!C12</f>
        <v>0</v>
      </c>
      <c r="D16" s="4">
        <f>B16*C16</f>
        <v>0</v>
      </c>
      <c r="F16" s="2">
        <f>'Valori base'!C19</f>
        <v>94.382223667200009</v>
      </c>
      <c r="G16" s="37">
        <f>Cifre!C13</f>
        <v>0</v>
      </c>
      <c r="H16" s="4">
        <f>F16*G16</f>
        <v>0</v>
      </c>
      <c r="J16" s="2">
        <f>'Valori base'!D19</f>
        <v>46.861742591999999</v>
      </c>
      <c r="K16" s="37">
        <f>Cifre!C14</f>
        <v>0</v>
      </c>
      <c r="L16" s="4">
        <f>J16*K16</f>
        <v>0</v>
      </c>
      <c r="N16" s="2">
        <f>'Valori base'!E19</f>
        <v>32.803219814399995</v>
      </c>
      <c r="O16" s="37">
        <f>Cifre!C15</f>
        <v>0</v>
      </c>
      <c r="P16" s="4">
        <f>N16*O16</f>
        <v>0</v>
      </c>
      <c r="R16" s="2">
        <f>'Valori base'!F19</f>
        <v>46.861742591999999</v>
      </c>
      <c r="S16" s="37">
        <f>Cifre!C16</f>
        <v>0</v>
      </c>
      <c r="T16" s="4">
        <f>R16*S16</f>
        <v>0</v>
      </c>
      <c r="V16" s="2">
        <f>'Valori base'!G19</f>
        <v>43.912420392960009</v>
      </c>
      <c r="W16" s="37">
        <f>Cifre!C17</f>
        <v>0</v>
      </c>
      <c r="X16" s="4">
        <f>V16*W16</f>
        <v>0</v>
      </c>
      <c r="Z16" s="2">
        <f>'Valori base'!H19</f>
        <v>79.068184473599985</v>
      </c>
      <c r="AA16" s="37">
        <f>Cifre!C18</f>
        <v>0</v>
      </c>
      <c r="AB16" s="4">
        <f>Z16*AA16</f>
        <v>0</v>
      </c>
    </row>
    <row r="17" spans="1:28" ht="15.75" thickBot="1" x14ac:dyDescent="0.3">
      <c r="A17" t="s">
        <v>4</v>
      </c>
      <c r="B17" s="2">
        <f>'Valori base'!B20</f>
        <v>24.90031466496</v>
      </c>
      <c r="C17" s="3"/>
      <c r="D17" s="22">
        <f>B17*C16</f>
        <v>0</v>
      </c>
      <c r="F17" s="2">
        <f>'Valori base'!C20</f>
        <v>31.482481766400003</v>
      </c>
      <c r="G17" s="3"/>
      <c r="H17" s="22">
        <f>F17*G16</f>
        <v>0</v>
      </c>
      <c r="J17" s="5" t="s">
        <v>9</v>
      </c>
      <c r="K17" s="3"/>
      <c r="L17" s="23"/>
      <c r="N17" s="5" t="s">
        <v>9</v>
      </c>
      <c r="O17" s="3"/>
      <c r="P17" s="23"/>
      <c r="R17" s="5" t="s">
        <v>9</v>
      </c>
      <c r="S17" s="3"/>
      <c r="T17" s="22"/>
      <c r="V17" s="2">
        <f>'Valori base'!G20</f>
        <v>14.630516490239998</v>
      </c>
      <c r="W17" s="3"/>
      <c r="X17" s="22">
        <f>V17*W16</f>
        <v>0</v>
      </c>
      <c r="Z17" s="5" t="s">
        <v>9</v>
      </c>
      <c r="AA17" s="3"/>
      <c r="AB17" s="22"/>
    </row>
    <row r="18" spans="1:28" ht="15.75" thickBot="1" x14ac:dyDescent="0.3">
      <c r="A18" s="13" t="s">
        <v>14</v>
      </c>
      <c r="B18" s="24">
        <f>SUM(B15:B17)</f>
        <v>109.20710062080002</v>
      </c>
      <c r="C18" s="25"/>
      <c r="D18" s="26">
        <f>SUM(D15:D17)</f>
        <v>0</v>
      </c>
      <c r="E18" s="13"/>
      <c r="F18" s="24">
        <f>SUM(F15:F17)</f>
        <v>163.92804986880003</v>
      </c>
      <c r="G18" s="25"/>
      <c r="H18" s="26">
        <f>SUM(H15:H17)</f>
        <v>0</v>
      </c>
      <c r="I18" s="13"/>
      <c r="J18" s="27"/>
      <c r="K18" s="25"/>
      <c r="L18" s="26">
        <f>L16</f>
        <v>0</v>
      </c>
      <c r="M18" s="13"/>
      <c r="N18" s="27"/>
      <c r="O18" s="25"/>
      <c r="P18" s="26">
        <f>P16</f>
        <v>0</v>
      </c>
      <c r="Q18" s="13"/>
      <c r="R18" s="27"/>
      <c r="S18" s="25"/>
      <c r="T18" s="26">
        <f>T16</f>
        <v>0</v>
      </c>
      <c r="U18" s="28"/>
      <c r="V18" s="24">
        <f>SUM(V15:V17)</f>
        <v>96.606281318400008</v>
      </c>
      <c r="W18" s="25"/>
      <c r="X18" s="26">
        <f>SUM(X15:X17)</f>
        <v>0</v>
      </c>
      <c r="Y18" s="13"/>
      <c r="Z18" s="27"/>
      <c r="AA18" s="25"/>
      <c r="AB18" s="26">
        <f>AB16</f>
        <v>0</v>
      </c>
    </row>
    <row r="20" spans="1:28" ht="15.75" thickBot="1" x14ac:dyDescent="0.3">
      <c r="A20" s="13"/>
      <c r="B20" s="48" t="s">
        <v>35</v>
      </c>
      <c r="C20" s="49"/>
      <c r="D20" s="49"/>
      <c r="E20" s="49"/>
      <c r="F20" s="48" t="s">
        <v>11</v>
      </c>
      <c r="G20" s="49"/>
      <c r="H20" s="49"/>
    </row>
    <row r="21" spans="1:28" x14ac:dyDescent="0.25">
      <c r="B21" s="50" t="s">
        <v>1</v>
      </c>
      <c r="C21" s="20" t="s">
        <v>6</v>
      </c>
      <c r="D21" s="21" t="s">
        <v>7</v>
      </c>
      <c r="F21" s="50" t="s">
        <v>5</v>
      </c>
      <c r="G21" s="20" t="s">
        <v>6</v>
      </c>
      <c r="H21" s="21" t="s">
        <v>7</v>
      </c>
    </row>
    <row r="22" spans="1:28" x14ac:dyDescent="0.25">
      <c r="A22" t="s">
        <v>2</v>
      </c>
      <c r="B22" s="2">
        <f>'Valori base'!B24</f>
        <v>9.5158361088000003</v>
      </c>
      <c r="C22" s="3"/>
      <c r="D22" s="4">
        <f>B22*C23</f>
        <v>0</v>
      </c>
      <c r="F22" s="2">
        <f>'Valori base'!C24</f>
        <v>9.5158361088000003</v>
      </c>
      <c r="G22" s="3"/>
      <c r="H22" s="4">
        <f>F22*G23</f>
        <v>0</v>
      </c>
    </row>
    <row r="23" spans="1:28" x14ac:dyDescent="0.25">
      <c r="A23" t="s">
        <v>3</v>
      </c>
      <c r="B23" s="2">
        <f>'Valori base'!B25</f>
        <v>11.560860380160001</v>
      </c>
      <c r="C23" s="37">
        <f>Cifre!D12</f>
        <v>0</v>
      </c>
      <c r="D23" s="4">
        <f>B23*C23</f>
        <v>0</v>
      </c>
      <c r="F23" s="2">
        <f>'Valori base'!C25</f>
        <v>23.595555916800002</v>
      </c>
      <c r="G23" s="37">
        <f>Cifre!D13</f>
        <v>0</v>
      </c>
      <c r="H23" s="4">
        <f>F23*G23</f>
        <v>0</v>
      </c>
    </row>
    <row r="24" spans="1:28" ht="15.75" thickBot="1" x14ac:dyDescent="0.3">
      <c r="A24" t="s">
        <v>4</v>
      </c>
      <c r="B24" s="2">
        <f>'Valori base'!B26</f>
        <v>6.2250786662399999</v>
      </c>
      <c r="C24" s="3"/>
      <c r="D24" s="22">
        <f>B24*C23</f>
        <v>0</v>
      </c>
      <c r="F24" s="2">
        <f>'Valori base'!C26</f>
        <v>7.8706204416000007</v>
      </c>
      <c r="G24" s="3"/>
      <c r="H24" s="22">
        <f>F24*G23</f>
        <v>0</v>
      </c>
    </row>
    <row r="25" spans="1:28" ht="15.75" thickBot="1" x14ac:dyDescent="0.3">
      <c r="A25" s="13" t="s">
        <v>14</v>
      </c>
      <c r="B25" s="24">
        <f>SUM(B22:B24)</f>
        <v>27.301775155200005</v>
      </c>
      <c r="C25" s="25"/>
      <c r="D25" s="26">
        <f>SUM(D22:D24)</f>
        <v>0</v>
      </c>
      <c r="E25" s="13"/>
      <c r="F25" s="24">
        <f>SUM(F22:F24)</f>
        <v>40.982012467200008</v>
      </c>
      <c r="G25" s="25"/>
      <c r="H25" s="26">
        <f>SUM(H22:H24)</f>
        <v>0</v>
      </c>
    </row>
    <row r="27" spans="1:28" x14ac:dyDescent="0.25">
      <c r="B27" s="32" t="s">
        <v>13</v>
      </c>
      <c r="D27" s="33" t="s">
        <v>20</v>
      </c>
    </row>
    <row r="28" spans="1:28" x14ac:dyDescent="0.25">
      <c r="A28" t="s">
        <v>2</v>
      </c>
      <c r="B28" s="34">
        <f>D7+H7+D15+H15+X7+X15+D22+H22</f>
        <v>0</v>
      </c>
      <c r="D28" s="34">
        <f>B29+B30</f>
        <v>0</v>
      </c>
    </row>
    <row r="29" spans="1:28" x14ac:dyDescent="0.25">
      <c r="A29" t="s">
        <v>3</v>
      </c>
      <c r="B29" s="34">
        <f>D8+H8+L8+P8+T8+D16+H16+L16+P16+T16+X8+X16+AB8+AB16+D23+H23</f>
        <v>0</v>
      </c>
      <c r="F29" s="36"/>
    </row>
    <row r="30" spans="1:28" ht="15.75" thickBot="1" x14ac:dyDescent="0.3">
      <c r="A30" t="s">
        <v>4</v>
      </c>
      <c r="B30" s="35">
        <f>D9+H9+D17+H17+X9+X17+D24+H24</f>
        <v>0</v>
      </c>
      <c r="D30" s="36"/>
    </row>
    <row r="31" spans="1:28" ht="15.75" thickBot="1" x14ac:dyDescent="0.3">
      <c r="A31" t="s">
        <v>14</v>
      </c>
      <c r="B31" s="26">
        <f>SUM(B28:B30)</f>
        <v>0</v>
      </c>
    </row>
  </sheetData>
  <sheetProtection algorithmName="SHA-512" hashValue="W0rkxr/W3Udjs++kDnDSyA8ml2V2KBBkOnJDv98gWzvTHFYHrudMBUUqFtvpe/RR1BCcehsY+P7Qzh4/13b39w==" saltValue="GSY1c2p81ek0ECGrZJy6wg==" spinCount="100000" sheet="1" objects="1" scenarios="1"/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4"/>
  <sheetViews>
    <sheetView workbookViewId="0">
      <selection activeCell="B6" sqref="B6"/>
    </sheetView>
  </sheetViews>
  <sheetFormatPr defaultRowHeight="15" x14ac:dyDescent="0.25"/>
  <cols>
    <col min="2" max="2" width="9.5703125" customWidth="1"/>
    <col min="3" max="3" width="12.42578125" customWidth="1"/>
    <col min="4" max="4" width="11.5703125" customWidth="1"/>
    <col min="5" max="5" width="11" customWidth="1"/>
    <col min="6" max="6" width="10.140625" customWidth="1"/>
  </cols>
  <sheetData>
    <row r="1" spans="1:8" x14ac:dyDescent="0.25">
      <c r="A1" s="1" t="s">
        <v>52</v>
      </c>
    </row>
    <row r="3" spans="1:8" x14ac:dyDescent="0.25">
      <c r="B3" t="s">
        <v>18</v>
      </c>
      <c r="C3" t="s">
        <v>5</v>
      </c>
      <c r="D3" t="s">
        <v>8</v>
      </c>
      <c r="E3" t="s">
        <v>10</v>
      </c>
      <c r="F3" t="s">
        <v>12</v>
      </c>
      <c r="G3" t="s">
        <v>15</v>
      </c>
      <c r="H3" t="s">
        <v>16</v>
      </c>
    </row>
    <row r="5" spans="1:8" x14ac:dyDescent="0.25">
      <c r="B5" s="12" t="s">
        <v>19</v>
      </c>
      <c r="C5" s="12"/>
    </row>
    <row r="6" spans="1:8" x14ac:dyDescent="0.25">
      <c r="A6" t="s">
        <v>2</v>
      </c>
      <c r="B6" s="7">
        <v>59.473975679999995</v>
      </c>
      <c r="C6" s="7">
        <v>59.473975679999995</v>
      </c>
      <c r="D6" s="8" t="s">
        <v>9</v>
      </c>
      <c r="E6" s="8" t="s">
        <v>9</v>
      </c>
      <c r="F6" s="8" t="s">
        <v>9</v>
      </c>
      <c r="G6" s="7">
        <v>59.473975679999995</v>
      </c>
      <c r="H6" s="8" t="s">
        <v>9</v>
      </c>
    </row>
    <row r="7" spans="1:8" x14ac:dyDescent="0.25">
      <c r="A7" t="s">
        <v>3</v>
      </c>
      <c r="B7" s="7">
        <v>80.283752639999989</v>
      </c>
      <c r="C7" s="7">
        <v>147.47222447999999</v>
      </c>
      <c r="D7" s="7">
        <v>73.221472799999987</v>
      </c>
      <c r="E7" s="7">
        <v>73.221472799999987</v>
      </c>
      <c r="F7" s="7">
        <v>73.221472799999987</v>
      </c>
      <c r="G7" s="7">
        <v>85.766446079999994</v>
      </c>
      <c r="H7" s="7">
        <v>137.27115359999996</v>
      </c>
    </row>
    <row r="8" spans="1:8" x14ac:dyDescent="0.25">
      <c r="A8" t="s">
        <v>4</v>
      </c>
      <c r="B8" s="7">
        <v>43.229712959999993</v>
      </c>
      <c r="C8" s="7">
        <v>49.191377760000002</v>
      </c>
      <c r="D8" s="8" t="s">
        <v>9</v>
      </c>
      <c r="E8" s="8" t="s">
        <v>9</v>
      </c>
      <c r="F8" s="8" t="s">
        <v>9</v>
      </c>
      <c r="G8" s="7">
        <v>28.575227519999995</v>
      </c>
      <c r="H8" s="8" t="s">
        <v>9</v>
      </c>
    </row>
    <row r="9" spans="1:8" x14ac:dyDescent="0.25">
      <c r="B9" s="9"/>
      <c r="C9" s="9">
        <f>SUM(C6:C8)</f>
        <v>256.13757792000001</v>
      </c>
      <c r="D9" s="45"/>
      <c r="E9" s="45"/>
      <c r="F9" s="45"/>
      <c r="G9" s="9"/>
      <c r="H9" s="45"/>
    </row>
    <row r="10" spans="1:8" x14ac:dyDescent="0.25">
      <c r="B10" s="9"/>
      <c r="C10" s="9"/>
      <c r="D10" s="9"/>
      <c r="E10" s="9"/>
      <c r="F10" s="9"/>
      <c r="G10" s="9"/>
      <c r="H10" s="9"/>
    </row>
    <row r="11" spans="1:8" x14ac:dyDescent="0.25">
      <c r="B11" s="10" t="s">
        <v>0</v>
      </c>
      <c r="C11" s="10"/>
      <c r="D11" s="9"/>
      <c r="E11" s="9"/>
      <c r="F11" s="9"/>
      <c r="G11" s="9"/>
      <c r="H11" s="9"/>
    </row>
    <row r="12" spans="1:8" x14ac:dyDescent="0.25">
      <c r="A12" t="s">
        <v>2</v>
      </c>
      <c r="B12" s="7">
        <f>B6*0.8</f>
        <v>47.579180543999996</v>
      </c>
      <c r="C12" s="7">
        <f>C6*0.8</f>
        <v>47.579180543999996</v>
      </c>
      <c r="D12" s="8" t="s">
        <v>9</v>
      </c>
      <c r="E12" s="8" t="s">
        <v>9</v>
      </c>
      <c r="F12" s="8" t="s">
        <v>9</v>
      </c>
      <c r="G12" s="8">
        <f>G6*0.8</f>
        <v>47.579180543999996</v>
      </c>
      <c r="H12" s="8" t="s">
        <v>9</v>
      </c>
    </row>
    <row r="13" spans="1:8" x14ac:dyDescent="0.25">
      <c r="A13" t="s">
        <v>3</v>
      </c>
      <c r="B13" s="7">
        <f>B7*0.9*0.8</f>
        <v>57.804301900799999</v>
      </c>
      <c r="C13" s="7">
        <f>C7*0.8</f>
        <v>117.977779584</v>
      </c>
      <c r="D13" s="7">
        <f>D7*0.8</f>
        <v>58.577178239999995</v>
      </c>
      <c r="E13" s="7">
        <f>E7*0.7*0.8</f>
        <v>41.004024767999994</v>
      </c>
      <c r="F13" s="7">
        <f>F7*0.8</f>
        <v>58.577178239999995</v>
      </c>
      <c r="G13" s="7">
        <f>G7*0.8*0.8</f>
        <v>54.890525491200009</v>
      </c>
      <c r="H13" s="7">
        <f>H7*0.9*0.8</f>
        <v>98.835230591999974</v>
      </c>
    </row>
    <row r="14" spans="1:8" x14ac:dyDescent="0.25">
      <c r="A14" t="s">
        <v>4</v>
      </c>
      <c r="B14" s="7">
        <f>B8*0.9*0.8</f>
        <v>31.125393331199998</v>
      </c>
      <c r="C14" s="7">
        <f>C8*0.8</f>
        <v>39.353102208000003</v>
      </c>
      <c r="D14" s="8" t="s">
        <v>9</v>
      </c>
      <c r="E14" s="8" t="s">
        <v>9</v>
      </c>
      <c r="F14" s="8" t="s">
        <v>9</v>
      </c>
      <c r="G14" s="7">
        <f>G8*0.8*0.8</f>
        <v>18.288145612799998</v>
      </c>
      <c r="H14" s="8" t="s">
        <v>9</v>
      </c>
    </row>
    <row r="15" spans="1:8" x14ac:dyDescent="0.25">
      <c r="B15" s="9"/>
      <c r="C15" s="9">
        <f>SUM(C12:C14)</f>
        <v>204.91006233600001</v>
      </c>
      <c r="D15" s="45"/>
      <c r="E15" s="45"/>
      <c r="F15" s="45"/>
      <c r="G15" s="9"/>
      <c r="H15" s="45"/>
    </row>
    <row r="16" spans="1:8" x14ac:dyDescent="0.25">
      <c r="B16" s="9"/>
      <c r="C16" s="9"/>
      <c r="D16" s="9"/>
      <c r="E16" s="9"/>
      <c r="F16" s="9"/>
      <c r="G16" s="9"/>
      <c r="H16" s="9"/>
    </row>
    <row r="17" spans="1:8" x14ac:dyDescent="0.25">
      <c r="B17" s="11" t="s">
        <v>11</v>
      </c>
      <c r="C17" s="11"/>
      <c r="D17" s="9"/>
      <c r="E17" s="9"/>
      <c r="F17" s="9"/>
      <c r="G17" s="9"/>
      <c r="H17" s="9"/>
    </row>
    <row r="18" spans="1:8" x14ac:dyDescent="0.25">
      <c r="A18" t="s">
        <v>2</v>
      </c>
      <c r="B18" s="7">
        <f>B12*0.8</f>
        <v>38.063344435200001</v>
      </c>
      <c r="C18" s="7">
        <f>C12*0.8</f>
        <v>38.063344435200001</v>
      </c>
      <c r="D18" s="8" t="s">
        <v>9</v>
      </c>
      <c r="E18" s="8" t="s">
        <v>9</v>
      </c>
      <c r="F18" s="8" t="s">
        <v>9</v>
      </c>
      <c r="G18" s="8">
        <f>G12*0.8</f>
        <v>38.063344435200001</v>
      </c>
      <c r="H18" s="8" t="s">
        <v>9</v>
      </c>
    </row>
    <row r="19" spans="1:8" x14ac:dyDescent="0.25">
      <c r="A19" t="s">
        <v>3</v>
      </c>
      <c r="B19" s="7">
        <f>B13*0.8</f>
        <v>46.243441520640005</v>
      </c>
      <c r="C19" s="7">
        <f t="shared" ref="C19:C20" si="0">C13*0.8</f>
        <v>94.382223667200009</v>
      </c>
      <c r="D19" s="7">
        <f>D13*0.8</f>
        <v>46.861742591999999</v>
      </c>
      <c r="E19" s="7">
        <f>E13*0.8</f>
        <v>32.803219814399995</v>
      </c>
      <c r="F19" s="7">
        <f>F13*0.8</f>
        <v>46.861742591999999</v>
      </c>
      <c r="G19" s="8">
        <f t="shared" ref="G19:G20" si="1">G13*0.8</f>
        <v>43.912420392960009</v>
      </c>
      <c r="H19" s="7">
        <f>H13*0.8</f>
        <v>79.068184473599985</v>
      </c>
    </row>
    <row r="20" spans="1:8" x14ac:dyDescent="0.25">
      <c r="A20" t="s">
        <v>4</v>
      </c>
      <c r="B20" s="7">
        <f>B14*0.8</f>
        <v>24.90031466496</v>
      </c>
      <c r="C20" s="7">
        <f t="shared" si="0"/>
        <v>31.482481766400003</v>
      </c>
      <c r="D20" s="8" t="s">
        <v>9</v>
      </c>
      <c r="E20" s="8" t="s">
        <v>9</v>
      </c>
      <c r="F20" s="8" t="s">
        <v>9</v>
      </c>
      <c r="G20" s="8">
        <f t="shared" si="1"/>
        <v>14.630516490239998</v>
      </c>
      <c r="H20" s="8" t="s">
        <v>9</v>
      </c>
    </row>
    <row r="21" spans="1:8" x14ac:dyDescent="0.25">
      <c r="B21" s="9"/>
      <c r="C21" s="9">
        <f>SUM(C18:C20)</f>
        <v>163.92804986880003</v>
      </c>
      <c r="D21" s="45"/>
      <c r="E21" s="45"/>
      <c r="F21" s="45"/>
      <c r="G21" s="45"/>
      <c r="H21" s="45"/>
    </row>
    <row r="23" spans="1:8" x14ac:dyDescent="0.25">
      <c r="B23" s="47" t="s">
        <v>35</v>
      </c>
      <c r="C23" s="47"/>
      <c r="D23" s="47"/>
    </row>
    <row r="24" spans="1:8" x14ac:dyDescent="0.25">
      <c r="A24" t="s">
        <v>2</v>
      </c>
      <c r="B24" s="7">
        <f>B6*0.8*0.2</f>
        <v>9.5158361088000003</v>
      </c>
      <c r="C24" s="7">
        <f>C6*0.2*0.8</f>
        <v>9.5158361088000003</v>
      </c>
      <c r="D24" s="3"/>
      <c r="E24" s="3"/>
      <c r="F24" s="3"/>
      <c r="G24" s="3"/>
      <c r="H24" s="3"/>
    </row>
    <row r="25" spans="1:8" x14ac:dyDescent="0.25">
      <c r="A25" t="s">
        <v>3</v>
      </c>
      <c r="B25" s="7">
        <f>B7*0.9*0.2*0.8</f>
        <v>11.560860380160001</v>
      </c>
      <c r="C25" s="7">
        <f>C7*0.8*0.2</f>
        <v>23.595555916800002</v>
      </c>
      <c r="D25" s="3"/>
      <c r="E25" s="3"/>
      <c r="F25" s="3"/>
      <c r="G25" s="3"/>
      <c r="H25" s="3"/>
    </row>
    <row r="26" spans="1:8" x14ac:dyDescent="0.25">
      <c r="A26" t="s">
        <v>4</v>
      </c>
      <c r="B26" s="7">
        <f>B8*0.9*0.2*0.8</f>
        <v>6.2250786662399999</v>
      </c>
      <c r="C26" s="7">
        <f>C8*0.8*0.2</f>
        <v>7.8706204416000007</v>
      </c>
      <c r="D26" s="3"/>
      <c r="E26" s="3"/>
      <c r="F26" s="3"/>
      <c r="G26" s="3"/>
      <c r="H26" s="3"/>
    </row>
    <row r="27" spans="1:8" x14ac:dyDescent="0.25">
      <c r="C27" s="9"/>
    </row>
    <row r="34" spans="3:3" x14ac:dyDescent="0.25">
      <c r="C34" t="s">
        <v>36</v>
      </c>
    </row>
  </sheetData>
  <sheetProtection algorithmName="SHA-512" hashValue="jGvV9BFQ65OKlUI9ojXezfbbUopx/Mo3utZhgvdszYLEl0Wke4bN4ailKlzOiFjVrFtMFrH37kQLggnClc90yw==" saltValue="0Gi6Pzjej8VH7P+obFQimg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Cifre</vt:lpstr>
      <vt:lpstr>Calcolo</vt:lpstr>
      <vt:lpstr>Valori base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Maccari</dc:creator>
  <cp:lastModifiedBy>Comune di Ceriale</cp:lastModifiedBy>
  <cp:lastPrinted>2024-05-16T09:03:16Z</cp:lastPrinted>
  <dcterms:created xsi:type="dcterms:W3CDTF">2021-02-09T07:18:15Z</dcterms:created>
  <dcterms:modified xsi:type="dcterms:W3CDTF">2026-03-13T08:55:18Z</dcterms:modified>
</cp:coreProperties>
</file>