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30" windowWidth="11475" windowHeight="7500"/>
  </bookViews>
  <sheets>
    <sheet name="Cifre" sheetId="3" r:id="rId1"/>
    <sheet name="Calcolo" sheetId="1" r:id="rId2"/>
    <sheet name="Valori base" sheetId="2" r:id="rId3"/>
  </sheets>
  <calcPr calcId="145621"/>
</workbook>
</file>

<file path=xl/calcChain.xml><?xml version="1.0" encoding="utf-8"?>
<calcChain xmlns="http://schemas.openxmlformats.org/spreadsheetml/2006/main">
  <c r="C37" i="3" l="1"/>
  <c r="C35" i="3"/>
  <c r="C33" i="3"/>
  <c r="B33" i="3" l="1"/>
  <c r="B35" i="3" s="1"/>
  <c r="B37" i="3" s="1"/>
  <c r="K16" i="1" l="1"/>
  <c r="AA16" i="1" l="1"/>
  <c r="W16" i="1"/>
  <c r="S16" i="1"/>
  <c r="O16" i="1"/>
  <c r="G16" i="1"/>
  <c r="C16" i="1"/>
  <c r="AA8" i="1"/>
  <c r="W8" i="1"/>
  <c r="S8" i="1"/>
  <c r="O8" i="1"/>
  <c r="K8" i="1"/>
  <c r="G8" i="1"/>
  <c r="C8" i="1"/>
  <c r="H12" i="2" l="1"/>
  <c r="Z8" i="1" s="1"/>
  <c r="G13" i="2"/>
  <c r="G18" i="2" s="1"/>
  <c r="V17" i="1" s="1"/>
  <c r="G12" i="2"/>
  <c r="V8" i="1" s="1"/>
  <c r="G11" i="2"/>
  <c r="G16" i="2" s="1"/>
  <c r="V15" i="1" s="1"/>
  <c r="F12" i="2"/>
  <c r="R8" i="1" s="1"/>
  <c r="E12" i="2"/>
  <c r="N8" i="1" s="1"/>
  <c r="D12" i="2"/>
  <c r="J8" i="1" s="1"/>
  <c r="F9" i="1"/>
  <c r="C12" i="2"/>
  <c r="C17" i="2" s="1"/>
  <c r="F16" i="1" s="1"/>
  <c r="C13" i="2"/>
  <c r="C18" i="2" s="1"/>
  <c r="F17" i="1" s="1"/>
  <c r="C11" i="2"/>
  <c r="F7" i="1" s="1"/>
  <c r="B13" i="2"/>
  <c r="B9" i="1" s="1"/>
  <c r="B12" i="2"/>
  <c r="B8" i="1" s="1"/>
  <c r="B11" i="2"/>
  <c r="B16" i="2" s="1"/>
  <c r="B15" i="1" s="1"/>
  <c r="B7" i="1" l="1"/>
  <c r="H17" i="2"/>
  <c r="Z16" i="1" s="1"/>
  <c r="V9" i="1"/>
  <c r="G17" i="2"/>
  <c r="V16" i="1" s="1"/>
  <c r="V7" i="1"/>
  <c r="F17" i="2"/>
  <c r="R16" i="1" s="1"/>
  <c r="E17" i="2"/>
  <c r="N16" i="1" s="1"/>
  <c r="D17" i="2"/>
  <c r="J16" i="1" s="1"/>
  <c r="F8" i="1"/>
  <c r="C16" i="2"/>
  <c r="F15" i="1" s="1"/>
  <c r="B18" i="2"/>
  <c r="B17" i="1" s="1"/>
  <c r="B17" i="2"/>
  <c r="B16" i="1" s="1"/>
  <c r="H7" i="1"/>
  <c r="X17" i="1" l="1"/>
  <c r="X15" i="1"/>
  <c r="X9" i="1"/>
  <c r="X7" i="1"/>
  <c r="V10" i="1"/>
  <c r="V18" i="1"/>
  <c r="AB16" i="1"/>
  <c r="AB18" i="1" s="1"/>
  <c r="X16" i="1"/>
  <c r="AB8" i="1"/>
  <c r="AB10" i="1" s="1"/>
  <c r="X8" i="1"/>
  <c r="F18" i="1"/>
  <c r="F10" i="1"/>
  <c r="B18" i="1"/>
  <c r="B10" i="1"/>
  <c r="X18" i="1" l="1"/>
  <c r="X10" i="1"/>
  <c r="D17" i="1"/>
  <c r="D16" i="1"/>
  <c r="D15" i="1"/>
  <c r="H17" i="1"/>
  <c r="T16" i="1"/>
  <c r="T18" i="1" s="1"/>
  <c r="P16" i="1"/>
  <c r="P18" i="1" s="1"/>
  <c r="L16" i="1"/>
  <c r="L18" i="1" s="1"/>
  <c r="H16" i="1"/>
  <c r="H15" i="1"/>
  <c r="H9" i="1"/>
  <c r="H8" i="1"/>
  <c r="D9" i="1"/>
  <c r="D8" i="1"/>
  <c r="D7" i="1"/>
  <c r="B22" i="1" l="1"/>
  <c r="B23" i="3" s="1"/>
  <c r="B24" i="1"/>
  <c r="B25" i="3" s="1"/>
  <c r="H18" i="1"/>
  <c r="D18" i="1"/>
  <c r="T8" i="1"/>
  <c r="T10" i="1" s="1"/>
  <c r="P8" i="1"/>
  <c r="P10" i="1" s="1"/>
  <c r="L8" i="1"/>
  <c r="L10" i="1" s="1"/>
  <c r="H10" i="1"/>
  <c r="B23" i="1" l="1"/>
  <c r="D10" i="1"/>
  <c r="D22" i="1" l="1"/>
  <c r="B27" i="3" s="1"/>
  <c r="B24" i="3"/>
  <c r="B25" i="1"/>
  <c r="B26" i="3" s="1"/>
</calcChain>
</file>

<file path=xl/sharedStrings.xml><?xml version="1.0" encoding="utf-8"?>
<sst xmlns="http://schemas.openxmlformats.org/spreadsheetml/2006/main" count="161" uniqueCount="41">
  <si>
    <t>Tabella calcolo contributo di costruzione anno 2021</t>
  </si>
  <si>
    <t>Nuova costruzione</t>
  </si>
  <si>
    <t>residenziale</t>
  </si>
  <si>
    <t>CC</t>
  </si>
  <si>
    <t>Prim</t>
  </si>
  <si>
    <t>Sec</t>
  </si>
  <si>
    <t>commerciale</t>
  </si>
  <si>
    <t>superficie</t>
  </si>
  <si>
    <t>costo</t>
  </si>
  <si>
    <t>magazzino</t>
  </si>
  <si>
    <t>-</t>
  </si>
  <si>
    <t>parcheggio</t>
  </si>
  <si>
    <t>Ristrutturazione</t>
  </si>
  <si>
    <t>artigianale</t>
  </si>
  <si>
    <t>TOTALE</t>
  </si>
  <si>
    <t>TOT</t>
  </si>
  <si>
    <t>turistica</t>
  </si>
  <si>
    <t>servizi</t>
  </si>
  <si>
    <t>Tabella non utilizzabile in caso di intervento in area soggetta a SUA</t>
  </si>
  <si>
    <t>residenza</t>
  </si>
  <si>
    <t>Tariffa base</t>
  </si>
  <si>
    <t>scomputabile</t>
  </si>
  <si>
    <t>destinazione</t>
  </si>
  <si>
    <t>Da versare</t>
  </si>
  <si>
    <t>Primaria</t>
  </si>
  <si>
    <t>Secondaria</t>
  </si>
  <si>
    <t>Costo di costruzione</t>
  </si>
  <si>
    <t>Di cui scomputabile</t>
  </si>
  <si>
    <t>Inserire la superficie di riferimento in mq nella casella rossa corretta</t>
  </si>
  <si>
    <t>Tabella non utilizzabile in caso di intervento in area soggetta a SUA o in caso di svincolo alberghiero</t>
  </si>
  <si>
    <t>Il parametro dimensionale cui fare riferimento per l'applicazione del contributo di costruzione è costituito dalla superficie utile (SU), come definita nel Regolamento Edilizio Tipo ai sensi dell'art.10 comma 1 della L.R.25/95</t>
  </si>
  <si>
    <t>Volume</t>
  </si>
  <si>
    <t>Abitanti insediabili</t>
  </si>
  <si>
    <t>Totale da reperire</t>
  </si>
  <si>
    <t>Costo monetizzazione</t>
  </si>
  <si>
    <t>Standard mq/ab</t>
  </si>
  <si>
    <t>Monetizzazione tot</t>
  </si>
  <si>
    <t xml:space="preserve">Reperimento standard urbanistici </t>
  </si>
  <si>
    <t>non residenziale</t>
  </si>
  <si>
    <t>Valori base ott 2022 - ott 2023</t>
  </si>
  <si>
    <t>Contributo di costruzione per il periodo ottobre 2022 - ottobre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</si>
</sst>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Protection="1"/>
    <xf numFmtId="164" fontId="0" fillId="0" borderId="7" xfId="0" applyNumberFormat="1" applyBorder="1" applyProtection="1"/>
    <xf numFmtId="0" fontId="0" fillId="0" borderId="1" xfId="0" applyFill="1" applyBorder="1" applyProtection="1"/>
    <xf numFmtId="164" fontId="0" fillId="0" borderId="8" xfId="0" applyNumberFormat="1" applyBorder="1" applyProtection="1"/>
    <xf numFmtId="0" fontId="0" fillId="0" borderId="7" xfId="0" applyBorder="1" applyProtection="1"/>
    <xf numFmtId="0" fontId="0" fillId="0" borderId="1" xfId="0" applyBorder="1" applyProtection="1"/>
    <xf numFmtId="0" fontId="0" fillId="0" borderId="8" xfId="0" applyBorder="1" applyProtection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0" borderId="0" xfId="0" applyNumberFormat="1"/>
    <xf numFmtId="2" fontId="0" fillId="3" borderId="0" xfId="0" applyNumberFormat="1" applyFill="1"/>
    <xf numFmtId="2" fontId="0" fillId="2" borderId="0" xfId="0" applyNumberFormat="1" applyFill="1"/>
    <xf numFmtId="0" fontId="0" fillId="4" borderId="0" xfId="0" applyFill="1"/>
    <xf numFmtId="0" fontId="1" fillId="0" borderId="0" xfId="0" applyFont="1" applyProtection="1"/>
    <xf numFmtId="0" fontId="0" fillId="0" borderId="16" xfId="0" applyFont="1" applyBorder="1" applyProtection="1"/>
    <xf numFmtId="0" fontId="0" fillId="0" borderId="0" xfId="0" applyFont="1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0" fillId="0" borderId="3" xfId="0" applyBorder="1" applyProtection="1"/>
    <xf numFmtId="0" fontId="1" fillId="3" borderId="3" xfId="0" applyFont="1" applyFill="1" applyBorder="1" applyProtection="1"/>
    <xf numFmtId="0" fontId="0" fillId="3" borderId="3" xfId="0" applyFill="1" applyBorder="1" applyProtection="1"/>
    <xf numFmtId="0" fontId="1" fillId="3" borderId="4" xfId="0" applyFont="1" applyFill="1" applyBorder="1" applyProtection="1"/>
    <xf numFmtId="0" fontId="0" fillId="0" borderId="5" xfId="0" applyBorder="1" applyProtection="1"/>
    <xf numFmtId="0" fontId="0" fillId="0" borderId="6" xfId="0" applyBorder="1" applyProtection="1"/>
    <xf numFmtId="0" fontId="1" fillId="3" borderId="12" xfId="0" applyFont="1" applyFill="1" applyBorder="1" applyProtection="1"/>
    <xf numFmtId="0" fontId="0" fillId="0" borderId="13" xfId="0" applyBorder="1" applyProtection="1"/>
    <xf numFmtId="0" fontId="0" fillId="0" borderId="14" xfId="0" applyBorder="1" applyProtection="1"/>
    <xf numFmtId="164" fontId="0" fillId="0" borderId="11" xfId="0" applyNumberFormat="1" applyBorder="1" applyProtection="1"/>
    <xf numFmtId="0" fontId="0" fillId="0" borderId="11" xfId="0" applyBorder="1" applyProtection="1"/>
    <xf numFmtId="164" fontId="1" fillId="0" borderId="9" xfId="0" applyNumberFormat="1" applyFont="1" applyBorder="1" applyProtection="1"/>
    <xf numFmtId="0" fontId="0" fillId="0" borderId="10" xfId="0" applyBorder="1" applyProtection="1"/>
    <xf numFmtId="164" fontId="1" fillId="0" borderId="2" xfId="0" applyNumberFormat="1" applyFont="1" applyBorder="1" applyProtection="1"/>
    <xf numFmtId="0" fontId="0" fillId="0" borderId="9" xfId="0" applyBorder="1" applyProtection="1"/>
    <xf numFmtId="0" fontId="0" fillId="0" borderId="19" xfId="0" applyBorder="1" applyProtection="1"/>
    <xf numFmtId="0" fontId="1" fillId="2" borderId="3" xfId="0" applyFont="1" applyFill="1" applyBorder="1" applyProtection="1"/>
    <xf numFmtId="0" fontId="0" fillId="2" borderId="3" xfId="0" applyFill="1" applyBorder="1" applyProtection="1"/>
    <xf numFmtId="0" fontId="1" fillId="2" borderId="12" xfId="0" applyFont="1" applyFill="1" applyBorder="1" applyProtection="1"/>
    <xf numFmtId="0" fontId="1" fillId="5" borderId="0" xfId="0" applyFont="1" applyFill="1" applyProtection="1"/>
    <xf numFmtId="0" fontId="0" fillId="6" borderId="0" xfId="0" applyFill="1" applyProtection="1"/>
    <xf numFmtId="164" fontId="0" fillId="0" borderId="1" xfId="0" applyNumberFormat="1" applyBorder="1" applyProtection="1"/>
    <xf numFmtId="164" fontId="0" fillId="0" borderId="15" xfId="0" applyNumberFormat="1" applyBorder="1" applyProtection="1"/>
    <xf numFmtId="164" fontId="0" fillId="0" borderId="0" xfId="0" applyNumberFormat="1" applyProtection="1"/>
    <xf numFmtId="4" fontId="0" fillId="0" borderId="1" xfId="0" applyNumberFormat="1" applyFill="1" applyBorder="1" applyProtection="1"/>
    <xf numFmtId="4" fontId="0" fillId="7" borderId="1" xfId="0" applyNumberFormat="1" applyFill="1" applyBorder="1" applyProtection="1">
      <protection locked="0"/>
    </xf>
    <xf numFmtId="0" fontId="0" fillId="0" borderId="22" xfId="0" applyFont="1" applyBorder="1" applyAlignment="1" applyProtection="1">
      <alignment horizontal="left" wrapText="1"/>
    </xf>
    <xf numFmtId="0" fontId="0" fillId="0" borderId="23" xfId="0" applyFont="1" applyBorder="1" applyAlignment="1" applyProtection="1">
      <alignment horizontal="left" wrapText="1"/>
    </xf>
    <xf numFmtId="0" fontId="0" fillId="0" borderId="24" xfId="0" applyFont="1" applyBorder="1" applyAlignment="1" applyProtection="1">
      <alignment horizontal="left" wrapText="1"/>
    </xf>
    <xf numFmtId="0" fontId="0" fillId="0" borderId="27" xfId="0" applyFont="1" applyBorder="1" applyAlignment="1" applyProtection="1">
      <alignment horizontal="left" wrapText="1"/>
    </xf>
    <xf numFmtId="0" fontId="0" fillId="0" borderId="28" xfId="0" applyFont="1" applyBorder="1" applyAlignment="1" applyProtection="1">
      <alignment horizontal="left" wrapText="1"/>
    </xf>
    <xf numFmtId="0" fontId="0" fillId="0" borderId="29" xfId="0" applyFont="1" applyBorder="1" applyAlignment="1" applyProtection="1">
      <alignment horizontal="left" wrapText="1"/>
    </xf>
    <xf numFmtId="0" fontId="0" fillId="0" borderId="25" xfId="0" applyFont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left" wrapText="1"/>
    </xf>
    <xf numFmtId="0" fontId="0" fillId="0" borderId="26" xfId="0" applyFont="1" applyBorder="1" applyAlignment="1" applyProtection="1">
      <alignment horizontal="left" wrapText="1"/>
    </xf>
    <xf numFmtId="0" fontId="1" fillId="0" borderId="17" xfId="0" applyFont="1" applyBorder="1" applyAlignment="1" applyProtection="1"/>
    <xf numFmtId="0" fontId="0" fillId="0" borderId="18" xfId="0" applyBorder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0" borderId="1" xfId="0" applyFont="1" applyBorder="1" applyProtection="1"/>
    <xf numFmtId="0" fontId="0" fillId="3" borderId="1" xfId="0" applyFill="1" applyBorder="1" applyProtection="1"/>
    <xf numFmtId="0" fontId="0" fillId="2" borderId="1" xfId="0" applyFill="1" applyBorder="1" applyProtection="1"/>
    <xf numFmtId="0" fontId="0" fillId="0" borderId="15" xfId="0" applyBorder="1" applyProtection="1"/>
    <xf numFmtId="0" fontId="1" fillId="5" borderId="20" xfId="0" applyFont="1" applyFill="1" applyBorder="1" applyProtection="1"/>
    <xf numFmtId="164" fontId="1" fillId="5" borderId="21" xfId="0" applyNumberFormat="1" applyFont="1" applyFill="1" applyBorder="1" applyProtection="1"/>
    <xf numFmtId="0" fontId="0" fillId="6" borderId="13" xfId="0" applyFill="1" applyBorder="1" applyProtection="1"/>
    <xf numFmtId="164" fontId="0" fillId="6" borderId="13" xfId="0" applyNumberFormat="1" applyFill="1" applyBorder="1" applyProtection="1"/>
    <xf numFmtId="0" fontId="1" fillId="0" borderId="30" xfId="0" applyFont="1" applyBorder="1" applyAlignment="1" applyProtection="1">
      <alignment horizontal="left"/>
    </xf>
    <xf numFmtId="0" fontId="1" fillId="0" borderId="31" xfId="0" applyFont="1" applyBorder="1" applyAlignment="1" applyProtection="1">
      <alignment horizontal="left"/>
    </xf>
    <xf numFmtId="0" fontId="1" fillId="0" borderId="32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center"/>
    </xf>
    <xf numFmtId="164" fontId="1" fillId="0" borderId="1" xfId="0" applyNumberFormat="1" applyFont="1" applyBorder="1" applyProtection="1"/>
    <xf numFmtId="0" fontId="2" fillId="7" borderId="1" xfId="0" applyFont="1" applyFill="1" applyBorder="1" applyProtection="1">
      <protection locked="0"/>
    </xf>
    <xf numFmtId="0" fontId="0" fillId="7" borderId="1" xfId="0" applyFill="1" applyBorder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G24" sqref="G24"/>
    </sheetView>
  </sheetViews>
  <sheetFormatPr defaultRowHeight="15" x14ac:dyDescent="0.25"/>
  <cols>
    <col min="1" max="1" width="20.42578125" style="2" customWidth="1"/>
    <col min="2" max="2" width="19" style="2" customWidth="1"/>
    <col min="3" max="3" width="18.28515625" style="2" customWidth="1"/>
    <col min="4" max="4" width="17.85546875" style="2" customWidth="1"/>
    <col min="5" max="16384" width="9.140625" style="2"/>
  </cols>
  <sheetData>
    <row r="1" spans="1:6" x14ac:dyDescent="0.25">
      <c r="A1" s="15" t="s">
        <v>40</v>
      </c>
    </row>
    <row r="2" spans="1:6" ht="15.75" thickBot="1" x14ac:dyDescent="0.3">
      <c r="A2" s="15"/>
    </row>
    <row r="3" spans="1:6" ht="15.75" thickBot="1" x14ac:dyDescent="0.3">
      <c r="A3" s="16" t="s">
        <v>28</v>
      </c>
      <c r="B3" s="55"/>
      <c r="C3" s="55"/>
      <c r="D3" s="56"/>
    </row>
    <row r="4" spans="1:6" x14ac:dyDescent="0.25">
      <c r="A4" s="17"/>
      <c r="B4" s="57"/>
      <c r="C4" s="57"/>
      <c r="D4" s="18"/>
    </row>
    <row r="5" spans="1:6" ht="15" customHeight="1" x14ac:dyDescent="0.25">
      <c r="A5" s="46" t="s">
        <v>30</v>
      </c>
      <c r="B5" s="47"/>
      <c r="C5" s="47"/>
      <c r="D5" s="48"/>
    </row>
    <row r="6" spans="1:6" x14ac:dyDescent="0.25">
      <c r="A6" s="52"/>
      <c r="B6" s="53"/>
      <c r="C6" s="53"/>
      <c r="D6" s="54"/>
    </row>
    <row r="7" spans="1:6" x14ac:dyDescent="0.25">
      <c r="A7" s="52"/>
      <c r="B7" s="53"/>
      <c r="C7" s="53"/>
      <c r="D7" s="54"/>
    </row>
    <row r="8" spans="1:6" x14ac:dyDescent="0.25">
      <c r="A8" s="49"/>
      <c r="B8" s="50"/>
      <c r="C8" s="50"/>
      <c r="D8" s="51"/>
    </row>
    <row r="9" spans="1:6" x14ac:dyDescent="0.25">
      <c r="A9" s="17"/>
      <c r="B9" s="57"/>
      <c r="C9" s="57"/>
      <c r="D9" s="18"/>
    </row>
    <row r="10" spans="1:6" ht="15" customHeight="1" x14ac:dyDescent="0.25">
      <c r="A10" s="46" t="s">
        <v>29</v>
      </c>
      <c r="B10" s="47"/>
      <c r="C10" s="47"/>
      <c r="D10" s="48"/>
      <c r="E10" s="18"/>
      <c r="F10" s="18"/>
    </row>
    <row r="11" spans="1:6" x14ac:dyDescent="0.25">
      <c r="A11" s="49"/>
      <c r="B11" s="50"/>
      <c r="C11" s="50"/>
      <c r="D11" s="51"/>
      <c r="E11" s="18"/>
      <c r="F11" s="18"/>
    </row>
    <row r="12" spans="1:6" x14ac:dyDescent="0.25">
      <c r="A12" s="17"/>
      <c r="B12" s="58"/>
      <c r="C12" s="58"/>
    </row>
    <row r="13" spans="1:6" x14ac:dyDescent="0.25">
      <c r="A13" s="59" t="s">
        <v>22</v>
      </c>
      <c r="B13" s="60" t="s">
        <v>1</v>
      </c>
      <c r="C13" s="61" t="s">
        <v>12</v>
      </c>
    </row>
    <row r="14" spans="1:6" x14ac:dyDescent="0.25">
      <c r="A14" s="7" t="s">
        <v>2</v>
      </c>
      <c r="B14" s="45"/>
      <c r="C14" s="45"/>
    </row>
    <row r="15" spans="1:6" x14ac:dyDescent="0.25">
      <c r="A15" s="7" t="s">
        <v>6</v>
      </c>
      <c r="B15" s="45"/>
      <c r="C15" s="45"/>
    </row>
    <row r="16" spans="1:6" x14ac:dyDescent="0.25">
      <c r="A16" s="7" t="s">
        <v>9</v>
      </c>
      <c r="B16" s="45"/>
      <c r="C16" s="45"/>
    </row>
    <row r="17" spans="1:3" x14ac:dyDescent="0.25">
      <c r="A17" s="7" t="s">
        <v>11</v>
      </c>
      <c r="B17" s="45"/>
      <c r="C17" s="45"/>
    </row>
    <row r="18" spans="1:3" x14ac:dyDescent="0.25">
      <c r="A18" s="7" t="s">
        <v>13</v>
      </c>
      <c r="B18" s="45"/>
      <c r="C18" s="45"/>
    </row>
    <row r="19" spans="1:3" x14ac:dyDescent="0.25">
      <c r="A19" s="7" t="s">
        <v>16</v>
      </c>
      <c r="B19" s="45"/>
      <c r="C19" s="45"/>
    </row>
    <row r="20" spans="1:3" x14ac:dyDescent="0.25">
      <c r="A20" s="7" t="s">
        <v>17</v>
      </c>
      <c r="B20" s="45"/>
      <c r="C20" s="45"/>
    </row>
    <row r="22" spans="1:3" x14ac:dyDescent="0.25">
      <c r="A22" s="15" t="s">
        <v>23</v>
      </c>
    </row>
    <row r="23" spans="1:3" x14ac:dyDescent="0.25">
      <c r="A23" s="7" t="s">
        <v>26</v>
      </c>
      <c r="B23" s="41">
        <f>Calcolo!B22</f>
        <v>0</v>
      </c>
    </row>
    <row r="24" spans="1:3" x14ac:dyDescent="0.25">
      <c r="A24" s="7" t="s">
        <v>24</v>
      </c>
      <c r="B24" s="41">
        <f>Calcolo!B23</f>
        <v>0</v>
      </c>
    </row>
    <row r="25" spans="1:3" ht="15.75" thickBot="1" x14ac:dyDescent="0.3">
      <c r="A25" s="62" t="s">
        <v>25</v>
      </c>
      <c r="B25" s="42">
        <f>Calcolo!B24</f>
        <v>0</v>
      </c>
    </row>
    <row r="26" spans="1:3" ht="15.75" thickBot="1" x14ac:dyDescent="0.3">
      <c r="A26" s="63" t="s">
        <v>14</v>
      </c>
      <c r="B26" s="64">
        <f>Calcolo!B25</f>
        <v>0</v>
      </c>
    </row>
    <row r="27" spans="1:3" x14ac:dyDescent="0.25">
      <c r="A27" s="65" t="s">
        <v>27</v>
      </c>
      <c r="B27" s="66">
        <f>Calcolo!D22</f>
        <v>0</v>
      </c>
    </row>
    <row r="30" spans="1:3" x14ac:dyDescent="0.25">
      <c r="A30" s="67" t="s">
        <v>37</v>
      </c>
      <c r="B30" s="68"/>
      <c r="C30" s="69"/>
    </row>
    <row r="31" spans="1:3" x14ac:dyDescent="0.25">
      <c r="A31" s="59"/>
      <c r="B31" s="70" t="s">
        <v>2</v>
      </c>
      <c r="C31" s="70" t="s">
        <v>38</v>
      </c>
    </row>
    <row r="32" spans="1:3" x14ac:dyDescent="0.25">
      <c r="A32" s="7" t="s">
        <v>31</v>
      </c>
      <c r="B32" s="72"/>
      <c r="C32" s="73"/>
    </row>
    <row r="33" spans="1:3" x14ac:dyDescent="0.25">
      <c r="A33" s="7" t="s">
        <v>32</v>
      </c>
      <c r="B33" s="7">
        <f>B32/80</f>
        <v>0</v>
      </c>
      <c r="C33" s="7">
        <f>C32/80</f>
        <v>0</v>
      </c>
    </row>
    <row r="34" spans="1:3" x14ac:dyDescent="0.25">
      <c r="A34" s="7" t="s">
        <v>35</v>
      </c>
      <c r="B34" s="7">
        <v>18</v>
      </c>
      <c r="C34" s="7">
        <v>18</v>
      </c>
    </row>
    <row r="35" spans="1:3" x14ac:dyDescent="0.25">
      <c r="A35" s="59" t="s">
        <v>33</v>
      </c>
      <c r="B35" s="59">
        <f>B33*B34</f>
        <v>0</v>
      </c>
      <c r="C35" s="59">
        <f>C33*C34</f>
        <v>0</v>
      </c>
    </row>
    <row r="36" spans="1:3" x14ac:dyDescent="0.25">
      <c r="A36" s="7" t="s">
        <v>34</v>
      </c>
      <c r="B36" s="41">
        <v>576.94000000000005</v>
      </c>
      <c r="C36" s="41">
        <v>72.11</v>
      </c>
    </row>
    <row r="37" spans="1:3" x14ac:dyDescent="0.25">
      <c r="A37" s="59" t="s">
        <v>36</v>
      </c>
      <c r="B37" s="71">
        <f>B36*B35</f>
        <v>0</v>
      </c>
      <c r="C37" s="71">
        <f>C36*C35</f>
        <v>0</v>
      </c>
    </row>
  </sheetData>
  <sheetProtection sheet="1" objects="1" scenarios="1"/>
  <mergeCells count="3">
    <mergeCell ref="A10:D11"/>
    <mergeCell ref="A5:D8"/>
    <mergeCell ref="A30:C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workbookViewId="0">
      <selection activeCell="F8" sqref="F8"/>
    </sheetView>
  </sheetViews>
  <sheetFormatPr defaultRowHeight="15" x14ac:dyDescent="0.25"/>
  <cols>
    <col min="1" max="1" width="5.42578125" style="2" customWidth="1"/>
    <col min="2" max="2" width="14.42578125" style="2" customWidth="1"/>
    <col min="3" max="3" width="9.5703125" style="2" customWidth="1"/>
    <col min="4" max="4" width="15.28515625" style="2" customWidth="1"/>
    <col min="5" max="5" width="3.140625" style="2" customWidth="1"/>
    <col min="6" max="6" width="12.28515625" style="2" customWidth="1"/>
    <col min="7" max="7" width="9.7109375" style="2" customWidth="1"/>
    <col min="8" max="8" width="12.140625" style="2" customWidth="1"/>
    <col min="9" max="9" width="2.85546875" style="2" customWidth="1"/>
    <col min="10" max="10" width="10.7109375" style="2" customWidth="1"/>
    <col min="11" max="11" width="9.7109375" style="2" customWidth="1"/>
    <col min="12" max="12" width="11.7109375" style="2" customWidth="1"/>
    <col min="13" max="13" width="3.140625" style="2" customWidth="1"/>
    <col min="14" max="14" width="11" style="2" customWidth="1"/>
    <col min="15" max="15" width="9.28515625" style="2" customWidth="1"/>
    <col min="16" max="16" width="12.28515625" style="2" customWidth="1"/>
    <col min="17" max="17" width="2.7109375" style="2" customWidth="1"/>
    <col min="18" max="18" width="10.140625" style="2" customWidth="1"/>
    <col min="19" max="19" width="9.5703125" style="2" customWidth="1"/>
    <col min="20" max="20" width="14.42578125" style="2" customWidth="1"/>
    <col min="21" max="21" width="2.85546875" style="2" customWidth="1"/>
    <col min="22" max="22" width="9.140625" style="2"/>
    <col min="23" max="23" width="9.7109375" style="2" customWidth="1"/>
    <col min="24" max="24" width="13.28515625" style="2" customWidth="1"/>
    <col min="25" max="25" width="2.85546875" style="2" customWidth="1"/>
    <col min="26" max="26" width="9.140625" style="2"/>
    <col min="27" max="27" width="10" style="2" customWidth="1"/>
    <col min="28" max="28" width="12" style="2" customWidth="1"/>
    <col min="29" max="16384" width="9.140625" style="2"/>
  </cols>
  <sheetData>
    <row r="1" spans="1:28" x14ac:dyDescent="0.25">
      <c r="A1" s="15" t="s">
        <v>0</v>
      </c>
      <c r="B1" s="15"/>
    </row>
    <row r="2" spans="1:28" x14ac:dyDescent="0.25">
      <c r="B2" s="15"/>
    </row>
    <row r="3" spans="1:28" x14ac:dyDescent="0.25">
      <c r="B3" s="17" t="s">
        <v>18</v>
      </c>
      <c r="C3" s="18"/>
      <c r="D3" s="18"/>
      <c r="E3" s="18"/>
      <c r="F3" s="18"/>
      <c r="G3" s="18"/>
      <c r="H3" s="19"/>
    </row>
    <row r="4" spans="1:28" x14ac:dyDescent="0.25">
      <c r="B4" s="15"/>
    </row>
    <row r="5" spans="1:28" s="18" customFormat="1" ht="15.75" thickBot="1" x14ac:dyDescent="0.3">
      <c r="A5" s="20"/>
      <c r="B5" s="21" t="s">
        <v>1</v>
      </c>
      <c r="C5" s="22"/>
      <c r="D5" s="22"/>
      <c r="E5" s="22"/>
      <c r="F5" s="21" t="s">
        <v>1</v>
      </c>
      <c r="G5" s="22"/>
      <c r="H5" s="22"/>
      <c r="I5" s="22"/>
      <c r="J5" s="21" t="s">
        <v>1</v>
      </c>
      <c r="K5" s="22"/>
      <c r="L5" s="22"/>
      <c r="M5" s="22"/>
      <c r="N5" s="21" t="s">
        <v>1</v>
      </c>
      <c r="O5" s="22"/>
      <c r="P5" s="22"/>
      <c r="Q5" s="22"/>
      <c r="R5" s="21" t="s">
        <v>1</v>
      </c>
      <c r="S5" s="22"/>
      <c r="T5" s="22"/>
      <c r="U5" s="22"/>
      <c r="V5" s="21" t="s">
        <v>1</v>
      </c>
      <c r="W5" s="22"/>
      <c r="X5" s="22"/>
      <c r="Y5" s="22"/>
      <c r="Z5" s="21" t="s">
        <v>1</v>
      </c>
      <c r="AA5" s="22"/>
      <c r="AB5" s="22"/>
    </row>
    <row r="6" spans="1:28" x14ac:dyDescent="0.25">
      <c r="B6" s="23" t="s">
        <v>2</v>
      </c>
      <c r="C6" s="24" t="s">
        <v>7</v>
      </c>
      <c r="D6" s="25" t="s">
        <v>8</v>
      </c>
      <c r="F6" s="23" t="s">
        <v>6</v>
      </c>
      <c r="G6" s="24" t="s">
        <v>7</v>
      </c>
      <c r="H6" s="25" t="s">
        <v>8</v>
      </c>
      <c r="J6" s="23" t="s">
        <v>9</v>
      </c>
      <c r="K6" s="24" t="s">
        <v>7</v>
      </c>
      <c r="L6" s="25" t="s">
        <v>8</v>
      </c>
      <c r="N6" s="23" t="s">
        <v>11</v>
      </c>
      <c r="O6" s="24" t="s">
        <v>7</v>
      </c>
      <c r="P6" s="25" t="s">
        <v>8</v>
      </c>
      <c r="R6" s="23" t="s">
        <v>13</v>
      </c>
      <c r="S6" s="24" t="s">
        <v>7</v>
      </c>
      <c r="T6" s="25" t="s">
        <v>8</v>
      </c>
      <c r="V6" s="26" t="s">
        <v>16</v>
      </c>
      <c r="W6" s="27" t="s">
        <v>7</v>
      </c>
      <c r="X6" s="28" t="s">
        <v>8</v>
      </c>
      <c r="Z6" s="26" t="s">
        <v>17</v>
      </c>
      <c r="AA6" s="27" t="s">
        <v>7</v>
      </c>
      <c r="AB6" s="28" t="s">
        <v>8</v>
      </c>
    </row>
    <row r="7" spans="1:28" x14ac:dyDescent="0.25">
      <c r="A7" s="2" t="s">
        <v>3</v>
      </c>
      <c r="B7" s="3">
        <f>'Valori base'!B11</f>
        <v>44.424000000000007</v>
      </c>
      <c r="C7" s="4"/>
      <c r="D7" s="5">
        <f>B7*C8</f>
        <v>0</v>
      </c>
      <c r="F7" s="3">
        <f>'Valori base'!C11</f>
        <v>44.424000000000007</v>
      </c>
      <c r="G7" s="4"/>
      <c r="H7" s="5">
        <f>F7*G8</f>
        <v>0</v>
      </c>
      <c r="J7" s="6" t="s">
        <v>10</v>
      </c>
      <c r="K7" s="4"/>
      <c r="L7" s="5"/>
      <c r="N7" s="6" t="s">
        <v>10</v>
      </c>
      <c r="O7" s="7"/>
      <c r="P7" s="8"/>
      <c r="R7" s="6" t="s">
        <v>10</v>
      </c>
      <c r="S7" s="7"/>
      <c r="T7" s="8"/>
      <c r="V7" s="3">
        <f>'Valori base'!G11</f>
        <v>44.424000000000007</v>
      </c>
      <c r="W7" s="7"/>
      <c r="X7" s="5">
        <f>V7*W8</f>
        <v>0</v>
      </c>
      <c r="Z7" s="6" t="s">
        <v>10</v>
      </c>
      <c r="AA7" s="7"/>
      <c r="AB7" s="8"/>
    </row>
    <row r="8" spans="1:28" x14ac:dyDescent="0.25">
      <c r="A8" s="2" t="s">
        <v>4</v>
      </c>
      <c r="B8" s="3">
        <f>'Valori base'!B12</f>
        <v>53.971200000000003</v>
      </c>
      <c r="C8" s="44">
        <f>Cifre!B14</f>
        <v>0</v>
      </c>
      <c r="D8" s="5">
        <f>B8*C8</f>
        <v>0</v>
      </c>
      <c r="F8" s="3">
        <f>'Valori base'!C12</f>
        <v>110.152</v>
      </c>
      <c r="G8" s="44">
        <f>Cifre!B15</f>
        <v>0</v>
      </c>
      <c r="H8" s="5">
        <f>F8*G8</f>
        <v>0</v>
      </c>
      <c r="J8" s="3">
        <f>'Valori base'!D12</f>
        <v>54.688000000000002</v>
      </c>
      <c r="K8" s="44">
        <f>Cifre!B16</f>
        <v>0</v>
      </c>
      <c r="L8" s="5">
        <f>J8*K8</f>
        <v>0</v>
      </c>
      <c r="N8" s="3">
        <f>'Valori base'!E12</f>
        <v>38.281599999999997</v>
      </c>
      <c r="O8" s="44">
        <f>Cifre!B17</f>
        <v>0</v>
      </c>
      <c r="P8" s="5">
        <f>N8*O8</f>
        <v>0</v>
      </c>
      <c r="R8" s="3">
        <f>'Valori base'!F12</f>
        <v>54.688000000000002</v>
      </c>
      <c r="S8" s="44">
        <f>Cifre!B18</f>
        <v>0</v>
      </c>
      <c r="T8" s="5">
        <f>R8*S8</f>
        <v>0</v>
      </c>
      <c r="V8" s="3">
        <f>'Valori base'!G12</f>
        <v>51.251200000000011</v>
      </c>
      <c r="W8" s="44">
        <f>Cifre!B19</f>
        <v>0</v>
      </c>
      <c r="X8" s="5">
        <f>V8*W8</f>
        <v>0</v>
      </c>
      <c r="Z8" s="3">
        <f>'Valori base'!H12</f>
        <v>92.275199999999998</v>
      </c>
      <c r="AA8" s="44">
        <f>Cifre!B20</f>
        <v>0</v>
      </c>
      <c r="AB8" s="5">
        <f>Z8*AA8</f>
        <v>0</v>
      </c>
    </row>
    <row r="9" spans="1:28" ht="15.75" thickBot="1" x14ac:dyDescent="0.3">
      <c r="A9" s="2" t="s">
        <v>5</v>
      </c>
      <c r="B9" s="3">
        <f>'Valori base'!B13</f>
        <v>29.059200000000001</v>
      </c>
      <c r="C9" s="7"/>
      <c r="D9" s="29">
        <f>B9*C8</f>
        <v>0</v>
      </c>
      <c r="F9" s="3">
        <f>'Valori base'!C13</f>
        <v>36.744</v>
      </c>
      <c r="G9" s="7"/>
      <c r="H9" s="29">
        <f>F9*G8</f>
        <v>0</v>
      </c>
      <c r="J9" s="6" t="s">
        <v>10</v>
      </c>
      <c r="K9" s="7"/>
      <c r="L9" s="30"/>
      <c r="N9" s="6" t="s">
        <v>10</v>
      </c>
      <c r="O9" s="7"/>
      <c r="P9" s="30"/>
      <c r="R9" s="6" t="s">
        <v>10</v>
      </c>
      <c r="S9" s="7"/>
      <c r="T9" s="29"/>
      <c r="V9" s="3">
        <f>'Valori base'!G13</f>
        <v>17.075200000000002</v>
      </c>
      <c r="W9" s="7"/>
      <c r="X9" s="29">
        <f>V9*W8</f>
        <v>0</v>
      </c>
      <c r="Z9" s="6" t="s">
        <v>10</v>
      </c>
      <c r="AA9" s="7"/>
      <c r="AB9" s="29"/>
    </row>
    <row r="10" spans="1:28" s="18" customFormat="1" ht="15.75" thickBot="1" x14ac:dyDescent="0.3">
      <c r="A10" s="20" t="s">
        <v>15</v>
      </c>
      <c r="B10" s="31">
        <f>SUM(B7:B9)</f>
        <v>127.45440000000002</v>
      </c>
      <c r="C10" s="32"/>
      <c r="D10" s="33">
        <f>SUM(D7:D9)</f>
        <v>0</v>
      </c>
      <c r="E10" s="20"/>
      <c r="F10" s="31">
        <f>SUM(F7:F9)</f>
        <v>191.32000000000002</v>
      </c>
      <c r="G10" s="32"/>
      <c r="H10" s="33">
        <f>SUM(H7:H9)</f>
        <v>0</v>
      </c>
      <c r="I10" s="20"/>
      <c r="J10" s="34"/>
      <c r="K10" s="32"/>
      <c r="L10" s="33">
        <f>L8</f>
        <v>0</v>
      </c>
      <c r="M10" s="20"/>
      <c r="N10" s="34"/>
      <c r="O10" s="32"/>
      <c r="P10" s="33">
        <f>P8</f>
        <v>0</v>
      </c>
      <c r="Q10" s="20"/>
      <c r="R10" s="34"/>
      <c r="S10" s="32"/>
      <c r="T10" s="33">
        <f>T8</f>
        <v>0</v>
      </c>
      <c r="U10" s="35"/>
      <c r="V10" s="31">
        <f>SUM(V7:V9)</f>
        <v>112.75040000000001</v>
      </c>
      <c r="W10" s="32"/>
      <c r="X10" s="33">
        <f>SUM(X7:X9)</f>
        <v>0</v>
      </c>
      <c r="Y10" s="20"/>
      <c r="Z10" s="34"/>
      <c r="AA10" s="32"/>
      <c r="AB10" s="33">
        <f>AB8</f>
        <v>0</v>
      </c>
    </row>
    <row r="13" spans="1:28" ht="15.75" thickBot="1" x14ac:dyDescent="0.3">
      <c r="A13" s="20"/>
      <c r="B13" s="36" t="s">
        <v>12</v>
      </c>
      <c r="C13" s="37"/>
      <c r="D13" s="37"/>
      <c r="E13" s="37"/>
      <c r="F13" s="36" t="s">
        <v>12</v>
      </c>
      <c r="G13" s="37"/>
      <c r="H13" s="37"/>
      <c r="I13" s="37"/>
      <c r="J13" s="36" t="s">
        <v>12</v>
      </c>
      <c r="K13" s="37"/>
      <c r="L13" s="37"/>
      <c r="M13" s="37"/>
      <c r="N13" s="36" t="s">
        <v>12</v>
      </c>
      <c r="O13" s="37"/>
      <c r="P13" s="37"/>
      <c r="Q13" s="37"/>
      <c r="R13" s="36" t="s">
        <v>12</v>
      </c>
      <c r="S13" s="37"/>
      <c r="T13" s="37"/>
      <c r="U13" s="37"/>
      <c r="V13" s="36" t="s">
        <v>12</v>
      </c>
      <c r="W13" s="37"/>
      <c r="X13" s="37"/>
      <c r="Y13" s="37"/>
      <c r="Z13" s="36" t="s">
        <v>12</v>
      </c>
      <c r="AA13" s="37"/>
      <c r="AB13" s="37"/>
    </row>
    <row r="14" spans="1:28" x14ac:dyDescent="0.25">
      <c r="B14" s="38" t="s">
        <v>2</v>
      </c>
      <c r="C14" s="27" t="s">
        <v>7</v>
      </c>
      <c r="D14" s="28" t="s">
        <v>8</v>
      </c>
      <c r="F14" s="38" t="s">
        <v>6</v>
      </c>
      <c r="G14" s="27" t="s">
        <v>7</v>
      </c>
      <c r="H14" s="28" t="s">
        <v>8</v>
      </c>
      <c r="J14" s="38" t="s">
        <v>9</v>
      </c>
      <c r="K14" s="27" t="s">
        <v>7</v>
      </c>
      <c r="L14" s="28" t="s">
        <v>8</v>
      </c>
      <c r="N14" s="38" t="s">
        <v>11</v>
      </c>
      <c r="O14" s="27" t="s">
        <v>7</v>
      </c>
      <c r="P14" s="28" t="s">
        <v>8</v>
      </c>
      <c r="R14" s="38" t="s">
        <v>13</v>
      </c>
      <c r="S14" s="27" t="s">
        <v>7</v>
      </c>
      <c r="T14" s="28" t="s">
        <v>8</v>
      </c>
      <c r="V14" s="38" t="s">
        <v>16</v>
      </c>
      <c r="W14" s="27" t="s">
        <v>7</v>
      </c>
      <c r="X14" s="28" t="s">
        <v>8</v>
      </c>
      <c r="Z14" s="38" t="s">
        <v>17</v>
      </c>
      <c r="AA14" s="27" t="s">
        <v>7</v>
      </c>
      <c r="AB14" s="28" t="s">
        <v>8</v>
      </c>
    </row>
    <row r="15" spans="1:28" x14ac:dyDescent="0.25">
      <c r="A15" s="2" t="s">
        <v>3</v>
      </c>
      <c r="B15" s="3">
        <f>'Valori base'!B16</f>
        <v>35.539200000000008</v>
      </c>
      <c r="C15" s="4"/>
      <c r="D15" s="5">
        <f>B15*C16</f>
        <v>0</v>
      </c>
      <c r="F15" s="3">
        <f>'Valori base'!C16</f>
        <v>35.539200000000008</v>
      </c>
      <c r="G15" s="4"/>
      <c r="H15" s="5">
        <f>F15*G16</f>
        <v>0</v>
      </c>
      <c r="J15" s="6" t="s">
        <v>10</v>
      </c>
      <c r="K15" s="4"/>
      <c r="L15" s="5"/>
      <c r="N15" s="6" t="s">
        <v>10</v>
      </c>
      <c r="O15" s="7"/>
      <c r="P15" s="8"/>
      <c r="R15" s="6" t="s">
        <v>10</v>
      </c>
      <c r="S15" s="7"/>
      <c r="T15" s="8"/>
      <c r="V15" s="3">
        <f>'Valori base'!G16</f>
        <v>35.539200000000008</v>
      </c>
      <c r="W15" s="7"/>
      <c r="X15" s="5">
        <f>V15*W16</f>
        <v>0</v>
      </c>
      <c r="Z15" s="6" t="s">
        <v>10</v>
      </c>
      <c r="AA15" s="7"/>
      <c r="AB15" s="8"/>
    </row>
    <row r="16" spans="1:28" x14ac:dyDescent="0.25">
      <c r="A16" s="2" t="s">
        <v>4</v>
      </c>
      <c r="B16" s="3">
        <f>'Valori base'!B17</f>
        <v>43.176960000000008</v>
      </c>
      <c r="C16" s="44">
        <f>Cifre!C14</f>
        <v>0</v>
      </c>
      <c r="D16" s="5">
        <f>B16*C16</f>
        <v>0</v>
      </c>
      <c r="F16" s="3">
        <f>'Valori base'!C17</f>
        <v>88.121600000000001</v>
      </c>
      <c r="G16" s="44">
        <f>Cifre!C15</f>
        <v>0</v>
      </c>
      <c r="H16" s="5">
        <f>F16*G16</f>
        <v>0</v>
      </c>
      <c r="J16" s="3">
        <f>'Valori base'!D17</f>
        <v>43.750400000000006</v>
      </c>
      <c r="K16" s="44">
        <f>Cifre!C16</f>
        <v>0</v>
      </c>
      <c r="L16" s="5">
        <f>J16*K16</f>
        <v>0</v>
      </c>
      <c r="N16" s="3">
        <f>'Valori base'!E17</f>
        <v>30.62528</v>
      </c>
      <c r="O16" s="44">
        <f>Cifre!C17</f>
        <v>0</v>
      </c>
      <c r="P16" s="5">
        <f>N16*O16</f>
        <v>0</v>
      </c>
      <c r="R16" s="3">
        <f>'Valori base'!F17</f>
        <v>43.750400000000006</v>
      </c>
      <c r="S16" s="44">
        <f>Cifre!C18</f>
        <v>0</v>
      </c>
      <c r="T16" s="5">
        <f>R16*S16</f>
        <v>0</v>
      </c>
      <c r="V16" s="3">
        <f>'Valori base'!G17</f>
        <v>41.000960000000013</v>
      </c>
      <c r="W16" s="44">
        <f>Cifre!C19</f>
        <v>0</v>
      </c>
      <c r="X16" s="5">
        <f>V16*W16</f>
        <v>0</v>
      </c>
      <c r="Z16" s="3">
        <f>'Valori base'!H17</f>
        <v>73.820160000000001</v>
      </c>
      <c r="AA16" s="44">
        <f>Cifre!C20</f>
        <v>0</v>
      </c>
      <c r="AB16" s="5">
        <f>Z16*AA16</f>
        <v>0</v>
      </c>
    </row>
    <row r="17" spans="1:28" ht="15.75" thickBot="1" x14ac:dyDescent="0.3">
      <c r="A17" s="2" t="s">
        <v>5</v>
      </c>
      <c r="B17" s="3">
        <f>'Valori base'!B18</f>
        <v>23.24736</v>
      </c>
      <c r="C17" s="7"/>
      <c r="D17" s="29">
        <f>B17*C16</f>
        <v>0</v>
      </c>
      <c r="F17" s="3">
        <f>'Valori base'!C18</f>
        <v>29.395200000000003</v>
      </c>
      <c r="G17" s="7"/>
      <c r="H17" s="29">
        <f>F17*G16</f>
        <v>0</v>
      </c>
      <c r="J17" s="6" t="s">
        <v>10</v>
      </c>
      <c r="K17" s="7"/>
      <c r="L17" s="30"/>
      <c r="N17" s="6" t="s">
        <v>10</v>
      </c>
      <c r="O17" s="7"/>
      <c r="P17" s="30"/>
      <c r="R17" s="6" t="s">
        <v>10</v>
      </c>
      <c r="S17" s="7"/>
      <c r="T17" s="29"/>
      <c r="V17" s="3">
        <f>'Valori base'!G18</f>
        <v>13.660160000000003</v>
      </c>
      <c r="W17" s="7"/>
      <c r="X17" s="29">
        <f>V17*W16</f>
        <v>0</v>
      </c>
      <c r="Z17" s="6" t="s">
        <v>10</v>
      </c>
      <c r="AA17" s="7"/>
      <c r="AB17" s="29"/>
    </row>
    <row r="18" spans="1:28" ht="15.75" thickBot="1" x14ac:dyDescent="0.3">
      <c r="A18" s="20" t="s">
        <v>15</v>
      </c>
      <c r="B18" s="31">
        <f>SUM(B15:B17)</f>
        <v>101.96352000000002</v>
      </c>
      <c r="C18" s="32"/>
      <c r="D18" s="33">
        <f>SUM(D15:D17)</f>
        <v>0</v>
      </c>
      <c r="E18" s="20"/>
      <c r="F18" s="31">
        <f>SUM(F15:F17)</f>
        <v>153.05600000000001</v>
      </c>
      <c r="G18" s="32"/>
      <c r="H18" s="33">
        <f>SUM(H15:H17)</f>
        <v>0</v>
      </c>
      <c r="I18" s="20"/>
      <c r="J18" s="34"/>
      <c r="K18" s="32"/>
      <c r="L18" s="33">
        <f>L16</f>
        <v>0</v>
      </c>
      <c r="M18" s="20"/>
      <c r="N18" s="34"/>
      <c r="O18" s="32"/>
      <c r="P18" s="33">
        <f>P16</f>
        <v>0</v>
      </c>
      <c r="Q18" s="20"/>
      <c r="R18" s="34"/>
      <c r="S18" s="32"/>
      <c r="T18" s="33">
        <f>T16</f>
        <v>0</v>
      </c>
      <c r="U18" s="35"/>
      <c r="V18" s="31">
        <f>SUM(V15:V17)</f>
        <v>90.200320000000019</v>
      </c>
      <c r="W18" s="32"/>
      <c r="X18" s="33">
        <f>SUM(X15:X17)</f>
        <v>0</v>
      </c>
      <c r="Y18" s="20"/>
      <c r="Z18" s="34"/>
      <c r="AA18" s="32"/>
      <c r="AB18" s="33">
        <f>AB16</f>
        <v>0</v>
      </c>
    </row>
    <row r="21" spans="1:28" x14ac:dyDescent="0.25">
      <c r="B21" s="39" t="s">
        <v>14</v>
      </c>
      <c r="D21" s="40" t="s">
        <v>21</v>
      </c>
    </row>
    <row r="22" spans="1:28" x14ac:dyDescent="0.25">
      <c r="A22" s="2" t="s">
        <v>3</v>
      </c>
      <c r="B22" s="41">
        <f>D7+H7+D15+H15+X7+X15</f>
        <v>0</v>
      </c>
      <c r="D22" s="41">
        <f>B23+B24</f>
        <v>0</v>
      </c>
    </row>
    <row r="23" spans="1:28" x14ac:dyDescent="0.25">
      <c r="A23" s="2" t="s">
        <v>4</v>
      </c>
      <c r="B23" s="41">
        <f>D8+H8+L8+P8+T8+D16+H16+L16+P16+T16+X8+X16+AB8+AB16</f>
        <v>0</v>
      </c>
      <c r="F23" s="43"/>
    </row>
    <row r="24" spans="1:28" ht="15.75" thickBot="1" x14ac:dyDescent="0.3">
      <c r="A24" s="2" t="s">
        <v>5</v>
      </c>
      <c r="B24" s="42">
        <f>D9+H9+D17+H17+X9+X17</f>
        <v>0</v>
      </c>
      <c r="D24" s="43"/>
    </row>
    <row r="25" spans="1:28" ht="15.75" thickBot="1" x14ac:dyDescent="0.3">
      <c r="A25" s="2" t="s">
        <v>15</v>
      </c>
      <c r="B25" s="33">
        <f>SUM(B22:B24)</f>
        <v>0</v>
      </c>
    </row>
  </sheetData>
  <sheetProtection sheet="1" objects="1" scenarios="1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A3" sqref="A3"/>
    </sheetView>
  </sheetViews>
  <sheetFormatPr defaultRowHeight="15" x14ac:dyDescent="0.25"/>
  <cols>
    <col min="2" max="2" width="9.5703125" customWidth="1"/>
    <col min="3" max="3" width="12.42578125" customWidth="1"/>
    <col min="4" max="4" width="11.5703125" customWidth="1"/>
    <col min="5" max="5" width="11" customWidth="1"/>
    <col min="6" max="6" width="10.140625" customWidth="1"/>
  </cols>
  <sheetData>
    <row r="1" spans="1:8" x14ac:dyDescent="0.25">
      <c r="A1" s="1" t="s">
        <v>39</v>
      </c>
    </row>
    <row r="3" spans="1:8" x14ac:dyDescent="0.25">
      <c r="B3" t="s">
        <v>19</v>
      </c>
      <c r="C3" t="s">
        <v>6</v>
      </c>
      <c r="D3" t="s">
        <v>9</v>
      </c>
      <c r="E3" t="s">
        <v>11</v>
      </c>
      <c r="F3" t="s">
        <v>13</v>
      </c>
      <c r="G3" t="s">
        <v>16</v>
      </c>
      <c r="H3" t="s">
        <v>17</v>
      </c>
    </row>
    <row r="5" spans="1:8" x14ac:dyDescent="0.25">
      <c r="B5" s="14" t="s">
        <v>20</v>
      </c>
      <c r="C5" s="14"/>
    </row>
    <row r="6" spans="1:8" x14ac:dyDescent="0.25">
      <c r="A6" t="s">
        <v>3</v>
      </c>
      <c r="B6" s="9">
        <v>55.53</v>
      </c>
      <c r="C6" s="9">
        <v>55.53</v>
      </c>
      <c r="D6" s="10" t="s">
        <v>10</v>
      </c>
      <c r="E6" s="10" t="s">
        <v>10</v>
      </c>
      <c r="F6" s="10" t="s">
        <v>10</v>
      </c>
      <c r="G6" s="9">
        <v>55.53</v>
      </c>
      <c r="H6" s="10" t="s">
        <v>10</v>
      </c>
    </row>
    <row r="7" spans="1:8" x14ac:dyDescent="0.25">
      <c r="A7" t="s">
        <v>4</v>
      </c>
      <c r="B7" s="9">
        <v>74.959999999999994</v>
      </c>
      <c r="C7" s="9">
        <v>137.69</v>
      </c>
      <c r="D7" s="9">
        <v>68.36</v>
      </c>
      <c r="E7" s="9">
        <v>68.36</v>
      </c>
      <c r="F7" s="9">
        <v>68.36</v>
      </c>
      <c r="G7" s="9">
        <v>80.08</v>
      </c>
      <c r="H7" s="9">
        <v>128.16</v>
      </c>
    </row>
    <row r="8" spans="1:8" x14ac:dyDescent="0.25">
      <c r="A8" t="s">
        <v>5</v>
      </c>
      <c r="B8" s="9">
        <v>40.36</v>
      </c>
      <c r="C8" s="9">
        <v>45.93</v>
      </c>
      <c r="D8" s="10" t="s">
        <v>10</v>
      </c>
      <c r="E8" s="10" t="s">
        <v>10</v>
      </c>
      <c r="F8" s="10" t="s">
        <v>10</v>
      </c>
      <c r="G8" s="9">
        <v>26.68</v>
      </c>
      <c r="H8" s="10" t="s">
        <v>10</v>
      </c>
    </row>
    <row r="9" spans="1:8" x14ac:dyDescent="0.25">
      <c r="B9" s="11"/>
      <c r="C9" s="11"/>
      <c r="D9" s="11"/>
      <c r="E9" s="11"/>
      <c r="F9" s="11"/>
      <c r="G9" s="11"/>
      <c r="H9" s="11"/>
    </row>
    <row r="10" spans="1:8" x14ac:dyDescent="0.25">
      <c r="B10" s="12" t="s">
        <v>1</v>
      </c>
      <c r="C10" s="12"/>
      <c r="D10" s="11"/>
      <c r="E10" s="11"/>
      <c r="F10" s="11"/>
      <c r="G10" s="11"/>
      <c r="H10" s="11"/>
    </row>
    <row r="11" spans="1:8" x14ac:dyDescent="0.25">
      <c r="A11" t="s">
        <v>3</v>
      </c>
      <c r="B11" s="9">
        <f>B6*0.8</f>
        <v>44.424000000000007</v>
      </c>
      <c r="C11" s="9">
        <f>C6*0.8</f>
        <v>44.424000000000007</v>
      </c>
      <c r="D11" s="10" t="s">
        <v>10</v>
      </c>
      <c r="E11" s="10" t="s">
        <v>10</v>
      </c>
      <c r="F11" s="10" t="s">
        <v>10</v>
      </c>
      <c r="G11" s="10">
        <f>G6*0.8</f>
        <v>44.424000000000007</v>
      </c>
      <c r="H11" s="10" t="s">
        <v>10</v>
      </c>
    </row>
    <row r="12" spans="1:8" x14ac:dyDescent="0.25">
      <c r="A12" t="s">
        <v>4</v>
      </c>
      <c r="B12" s="9">
        <f>B7*0.9*0.8</f>
        <v>53.971200000000003</v>
      </c>
      <c r="C12" s="9">
        <f t="shared" ref="C12:C13" si="0">C7*0.8</f>
        <v>110.152</v>
      </c>
      <c r="D12" s="9">
        <f>D7*0.8</f>
        <v>54.688000000000002</v>
      </c>
      <c r="E12" s="9">
        <f>E7*0.7*0.8</f>
        <v>38.281599999999997</v>
      </c>
      <c r="F12" s="9">
        <f>F7*0.8</f>
        <v>54.688000000000002</v>
      </c>
      <c r="G12" s="9">
        <f>G7*0.8*0.8</f>
        <v>51.251200000000011</v>
      </c>
      <c r="H12" s="9">
        <f>H7*0.9*0.8</f>
        <v>92.275199999999998</v>
      </c>
    </row>
    <row r="13" spans="1:8" x14ac:dyDescent="0.25">
      <c r="A13" t="s">
        <v>5</v>
      </c>
      <c r="B13" s="9">
        <f>B8*0.9*0.8</f>
        <v>29.059200000000001</v>
      </c>
      <c r="C13" s="9">
        <f t="shared" si="0"/>
        <v>36.744</v>
      </c>
      <c r="D13" s="10" t="s">
        <v>10</v>
      </c>
      <c r="E13" s="10" t="s">
        <v>10</v>
      </c>
      <c r="F13" s="10" t="s">
        <v>10</v>
      </c>
      <c r="G13" s="9">
        <f>G8*0.8*0.8</f>
        <v>17.075200000000002</v>
      </c>
      <c r="H13" s="10" t="s">
        <v>10</v>
      </c>
    </row>
    <row r="14" spans="1:8" x14ac:dyDescent="0.25">
      <c r="B14" s="11"/>
      <c r="C14" s="11"/>
      <c r="D14" s="11"/>
      <c r="E14" s="11"/>
      <c r="F14" s="11"/>
      <c r="G14" s="11"/>
      <c r="H14" s="11"/>
    </row>
    <row r="15" spans="1:8" x14ac:dyDescent="0.25">
      <c r="B15" s="13" t="s">
        <v>12</v>
      </c>
      <c r="C15" s="13"/>
      <c r="D15" s="11"/>
      <c r="E15" s="11"/>
      <c r="F15" s="11"/>
      <c r="G15" s="11"/>
      <c r="H15" s="11"/>
    </row>
    <row r="16" spans="1:8" x14ac:dyDescent="0.25">
      <c r="A16" t="s">
        <v>3</v>
      </c>
      <c r="B16" s="9">
        <f>B11*0.8</f>
        <v>35.539200000000008</v>
      </c>
      <c r="C16" s="9">
        <f>C11*0.8</f>
        <v>35.539200000000008</v>
      </c>
      <c r="D16" s="10" t="s">
        <v>10</v>
      </c>
      <c r="E16" s="10" t="s">
        <v>10</v>
      </c>
      <c r="F16" s="10" t="s">
        <v>10</v>
      </c>
      <c r="G16" s="10">
        <f>G11*0.8</f>
        <v>35.539200000000008</v>
      </c>
      <c r="H16" s="10" t="s">
        <v>10</v>
      </c>
    </row>
    <row r="17" spans="1:8" x14ac:dyDescent="0.25">
      <c r="A17" t="s">
        <v>4</v>
      </c>
      <c r="B17" s="9">
        <f>B12*0.8</f>
        <v>43.176960000000008</v>
      </c>
      <c r="C17" s="9">
        <f t="shared" ref="C17:C18" si="1">C12*0.8</f>
        <v>88.121600000000001</v>
      </c>
      <c r="D17" s="9">
        <f>D12*0.8</f>
        <v>43.750400000000006</v>
      </c>
      <c r="E17" s="9">
        <f>E12*0.8</f>
        <v>30.62528</v>
      </c>
      <c r="F17" s="9">
        <f>F12*0.8</f>
        <v>43.750400000000006</v>
      </c>
      <c r="G17" s="10">
        <f t="shared" ref="G17:G18" si="2">G12*0.8</f>
        <v>41.000960000000013</v>
      </c>
      <c r="H17" s="9">
        <f>H12*0.8</f>
        <v>73.820160000000001</v>
      </c>
    </row>
    <row r="18" spans="1:8" x14ac:dyDescent="0.25">
      <c r="A18" t="s">
        <v>5</v>
      </c>
      <c r="B18" s="9">
        <f>B13*0.8</f>
        <v>23.24736</v>
      </c>
      <c r="C18" s="9">
        <f t="shared" si="1"/>
        <v>29.395200000000003</v>
      </c>
      <c r="D18" s="10" t="s">
        <v>10</v>
      </c>
      <c r="E18" s="10" t="s">
        <v>10</v>
      </c>
      <c r="F18" s="10" t="s">
        <v>10</v>
      </c>
      <c r="G18" s="10">
        <f t="shared" si="2"/>
        <v>13.660160000000003</v>
      </c>
      <c r="H18" s="10" t="s">
        <v>10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Cifre</vt:lpstr>
      <vt:lpstr>Calcolo</vt:lpstr>
      <vt:lpstr>Valori base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Maccari</dc:creator>
  <cp:lastModifiedBy>Stefano Maccari</cp:lastModifiedBy>
  <cp:lastPrinted>2021-09-16T14:30:40Z</cp:lastPrinted>
  <dcterms:created xsi:type="dcterms:W3CDTF">2021-02-09T07:18:15Z</dcterms:created>
  <dcterms:modified xsi:type="dcterms:W3CDTF">2022-11-11T11:03:32Z</dcterms:modified>
</cp:coreProperties>
</file>